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c-fs-highw\highways$\Parkhouse\Highways Capital Programme\2020-2021 HCP Monitoring\Finance\Pothole\"/>
    </mc:Choice>
  </mc:AlternateContent>
  <bookViews>
    <workbookView xWindow="230" yWindow="570" windowWidth="12600" windowHeight="5730"/>
  </bookViews>
  <sheets>
    <sheet name="All Areas" sheetId="1" r:id="rId1"/>
    <sheet name="Summary" sheetId="3" r:id="rId2"/>
    <sheet name="Drop Down Lists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L145" i="1" l="1"/>
  <c r="L141" i="1"/>
  <c r="L134" i="1"/>
  <c r="L132" i="1"/>
  <c r="L129" i="1"/>
  <c r="L128" i="1"/>
  <c r="L127" i="1"/>
  <c r="L125" i="1"/>
  <c r="L154" i="1" s="1"/>
  <c r="L192" i="1" l="1"/>
  <c r="B8" i="3" s="1"/>
  <c r="B7" i="3" l="1"/>
  <c r="L115" i="1" l="1"/>
  <c r="L120" i="1" s="1"/>
  <c r="B6" i="3" s="1"/>
  <c r="L89" i="1" l="1"/>
  <c r="L86" i="1"/>
  <c r="L83" i="1"/>
  <c r="L73" i="1"/>
  <c r="L72" i="1"/>
  <c r="L92" i="1" l="1"/>
  <c r="B5" i="3" s="1"/>
  <c r="L67" i="1"/>
  <c r="B4" i="3" s="1"/>
  <c r="L47" i="1" l="1"/>
  <c r="B3" i="3" s="1"/>
  <c r="B9" i="3" s="1"/>
</calcChain>
</file>

<file path=xl/sharedStrings.xml><?xml version="1.0" encoding="utf-8"?>
<sst xmlns="http://schemas.openxmlformats.org/spreadsheetml/2006/main" count="1236" uniqueCount="373">
  <si>
    <t>Scheme Name</t>
  </si>
  <si>
    <t>Scheme Details</t>
  </si>
  <si>
    <t>District</t>
  </si>
  <si>
    <t>Road No.</t>
  </si>
  <si>
    <t>Name</t>
  </si>
  <si>
    <t>Asset Groups</t>
  </si>
  <si>
    <t>Pot Hole Action Fund report</t>
  </si>
  <si>
    <t>Scheme Type - eg, pothole repairs, resurfacing, patching</t>
  </si>
  <si>
    <t>Carlisle</t>
  </si>
  <si>
    <t>Eden</t>
  </si>
  <si>
    <t>Copeland</t>
  </si>
  <si>
    <t>Allerdale</t>
  </si>
  <si>
    <t>Total</t>
  </si>
  <si>
    <t>Barrow</t>
  </si>
  <si>
    <t>South Lakes</t>
  </si>
  <si>
    <t>Resurfacing</t>
  </si>
  <si>
    <t>Patching</t>
  </si>
  <si>
    <t>Pothole Repairs</t>
  </si>
  <si>
    <t xml:space="preserve">Schemes to be delivered in 2018 / 19 using the pot hole action funding </t>
  </si>
  <si>
    <t>Estimated Monthly Start Date</t>
  </si>
  <si>
    <t>Estimated Monthly Completion Date</t>
  </si>
  <si>
    <t>Actual Works Start Date</t>
  </si>
  <si>
    <t>Actual Completion Date</t>
  </si>
  <si>
    <t>1.  Surfacing Frameworks - Larger Inlays/Overlays</t>
  </si>
  <si>
    <t>2.  Permanent Patching by Ops Team</t>
  </si>
  <si>
    <t>3.  Defects in Rural Areas treated using Jet Patcher or similar by Ops Team</t>
  </si>
  <si>
    <t>Agreed Suitable Treatement</t>
  </si>
  <si>
    <t>Priority</t>
  </si>
  <si>
    <t>Scheme Type</t>
  </si>
  <si>
    <t>Agreed Suitable Treatment</t>
  </si>
  <si>
    <t>1  - Low</t>
  </si>
  <si>
    <t>2 - Medium</t>
  </si>
  <si>
    <t>3 - High</t>
  </si>
  <si>
    <t>5.  Agreed not a prioirty but considered for future Programme/Inspection</t>
  </si>
  <si>
    <t>4.  Treatment using Rhinopatch or Similar</t>
  </si>
  <si>
    <t>B5302</t>
  </si>
  <si>
    <t>B5299</t>
  </si>
  <si>
    <t>O/s Allhallows church</t>
  </si>
  <si>
    <t>Fletchertown Corner</t>
  </si>
  <si>
    <t>A595 mealsgate Junction</t>
  </si>
  <si>
    <t>Castle Lonning, Keswick</t>
  </si>
  <si>
    <t>U2081</t>
  </si>
  <si>
    <t>Arkleby Hall to Fitz</t>
  </si>
  <si>
    <t>C2041</t>
  </si>
  <si>
    <t>Caldbeck Crossroads</t>
  </si>
  <si>
    <t>A596 to Gowrie</t>
  </si>
  <si>
    <t>A595 to Blennerhasset</t>
  </si>
  <si>
    <t>Cross Lane Wigton</t>
  </si>
  <si>
    <t>C2040</t>
  </si>
  <si>
    <t>Crosscannonby to Allonby</t>
  </si>
  <si>
    <t>B5300</t>
  </si>
  <si>
    <t>Threapland to Bothel</t>
  </si>
  <si>
    <t>C2001</t>
  </si>
  <si>
    <t>Wiggonby to Blackbrow</t>
  </si>
  <si>
    <t>C2051</t>
  </si>
  <si>
    <t>Low Bank Farm Lorton</t>
  </si>
  <si>
    <t>Hollin Root to Burns Farm</t>
  </si>
  <si>
    <t xml:space="preserve">Abbeytown to Silloth </t>
  </si>
  <si>
    <t xml:space="preserve">Hundith Hill </t>
  </si>
  <si>
    <t>U2077</t>
  </si>
  <si>
    <t xml:space="preserve">C2027 </t>
  </si>
  <si>
    <t>C2021</t>
  </si>
  <si>
    <t>Uldale to Aughtree</t>
  </si>
  <si>
    <t>U2189</t>
  </si>
  <si>
    <t>Little Clifton</t>
  </si>
  <si>
    <t>U2188</t>
  </si>
  <si>
    <t>Mayfield Greysouthern</t>
  </si>
  <si>
    <t>A66T</t>
  </si>
  <si>
    <t>B5289</t>
  </si>
  <si>
    <t>U2224</t>
  </si>
  <si>
    <t>U2060</t>
  </si>
  <si>
    <t>C2012</t>
  </si>
  <si>
    <t>U2120</t>
  </si>
  <si>
    <t>U2117</t>
  </si>
  <si>
    <t>U2137</t>
  </si>
  <si>
    <t>Bolton Low Houses (Allerdale Live Data Patches+BH Patching Teams)</t>
  </si>
  <si>
    <t>Various</t>
  </si>
  <si>
    <t>Silloth, Maryport, Aspatria, Bridgefoot, Branthwaite, Wigton (Live Data)</t>
  </si>
  <si>
    <t>C2055</t>
  </si>
  <si>
    <t>Caldbeck to Hesket Newmarket</t>
  </si>
  <si>
    <t>C2050</t>
  </si>
  <si>
    <t>High Waverbridge to Woodrow</t>
  </si>
  <si>
    <t>U2057</t>
  </si>
  <si>
    <t>Thornby to Woodhouse (BH Patching Teams)</t>
  </si>
  <si>
    <t>U2134</t>
  </si>
  <si>
    <t>Bolton Wood Lane (BH Patching Teams)</t>
  </si>
  <si>
    <t>Patching/Overlays</t>
  </si>
  <si>
    <t>C2048</t>
  </si>
  <si>
    <t>Sandy Brow to Carwath (BH Patching Teams)</t>
  </si>
  <si>
    <t>U2066</t>
  </si>
  <si>
    <t>West Woodside, Wigton (BH Patching Teams)</t>
  </si>
  <si>
    <t>B5301</t>
  </si>
  <si>
    <t>Outgang Road, Aspatria</t>
  </si>
  <si>
    <t>U2156</t>
  </si>
  <si>
    <t>Bannest Hill, Hesket Newmarket (BH Patching Teams)</t>
  </si>
  <si>
    <t>Thornthwaite (Jet Patch)</t>
  </si>
  <si>
    <t>Buttermere (Jet Patch)</t>
  </si>
  <si>
    <t>Stair to Skelgill (Jet Patch)</t>
  </si>
  <si>
    <t>Knoxwood to Hardcake (Jet Patch)</t>
  </si>
  <si>
    <t>Abbeytown to Southfield (Jet Patch)</t>
  </si>
  <si>
    <t>Windergate Road to Bassenthwaite (Jet Patch)</t>
  </si>
  <si>
    <t>Bassenthwaite Village (Jet Patch)</t>
  </si>
  <si>
    <t>Blennerhasset</t>
  </si>
  <si>
    <t>Owerlay</t>
  </si>
  <si>
    <t>Staff Time</t>
  </si>
  <si>
    <t>Hilux</t>
  </si>
  <si>
    <t>Bothel, Brigham, Pardshaw, Eaglesfield and Lessonhall</t>
  </si>
  <si>
    <t>Carriageway</t>
  </si>
  <si>
    <t>Cost to CCC (£)</t>
  </si>
  <si>
    <t>Purchase of New Plant</t>
  </si>
  <si>
    <t>NA</t>
  </si>
  <si>
    <t>Coring works</t>
  </si>
  <si>
    <t>Cores</t>
  </si>
  <si>
    <t>U6021</t>
  </si>
  <si>
    <t xml:space="preserve">Sun Street, Ireleth </t>
  </si>
  <si>
    <t>U6186</t>
  </si>
  <si>
    <t>High Street</t>
  </si>
  <si>
    <t>Parker Street</t>
  </si>
  <si>
    <t>U6184</t>
  </si>
  <si>
    <t>Devonshire Road</t>
  </si>
  <si>
    <t>U6156</t>
  </si>
  <si>
    <t>Risedale Road, Speedhump</t>
  </si>
  <si>
    <t>U6127</t>
  </si>
  <si>
    <t>Dane Ave</t>
  </si>
  <si>
    <t>U6163</t>
  </si>
  <si>
    <t>Moorfield Street</t>
  </si>
  <si>
    <t>U6233</t>
  </si>
  <si>
    <t>Andreas Ave, Walney</t>
  </si>
  <si>
    <t>C6009</t>
  </si>
  <si>
    <t>Yarwell Junction of Ulverston Road, Dalton</t>
  </si>
  <si>
    <t>U6199</t>
  </si>
  <si>
    <t>Greengate Street</t>
  </si>
  <si>
    <t>U6205</t>
  </si>
  <si>
    <t>Church Street</t>
  </si>
  <si>
    <t>U6118</t>
  </si>
  <si>
    <t>Page Bank Lane</t>
  </si>
  <si>
    <t>813/08/2019</t>
  </si>
  <si>
    <t xml:space="preserve">Patching by in-house construction gangs to various identified &amp; prioritised routes Order HCA01779 </t>
  </si>
  <si>
    <t>April</t>
  </si>
  <si>
    <t>June</t>
  </si>
  <si>
    <t>Patching by in-house construction gangs to various identified &amp; prioritised routes Order HCA01825</t>
  </si>
  <si>
    <t>june</t>
  </si>
  <si>
    <t>Aug</t>
  </si>
  <si>
    <t>U135</t>
  </si>
  <si>
    <t>Corporation Road, Carlisle - Contribution to Carlisle City Council Works</t>
  </si>
  <si>
    <t>May</t>
  </si>
  <si>
    <t>C1007</t>
  </si>
  <si>
    <t>Sandysike</t>
  </si>
  <si>
    <t>December</t>
  </si>
  <si>
    <t>U1031</t>
  </si>
  <si>
    <t>Park Nook (West Hall)</t>
  </si>
  <si>
    <t>Knowewfeild Ave / Belah  (Gordon Graham)</t>
  </si>
  <si>
    <t xml:space="preserve">Jointsealing </t>
  </si>
  <si>
    <t>September</t>
  </si>
  <si>
    <t>October</t>
  </si>
  <si>
    <t>Velocity Patching</t>
  </si>
  <si>
    <t>Jetpatcher</t>
  </si>
  <si>
    <t>C2042</t>
  </si>
  <si>
    <t>Kirkandrews (West) 480-3725</t>
  </si>
  <si>
    <t xml:space="preserve"> Grearshill Road</t>
  </si>
  <si>
    <t>january</t>
  </si>
  <si>
    <t>January</t>
  </si>
  <si>
    <t>2017-18 Traffic Management Costs R/Safe</t>
  </si>
  <si>
    <t>Pot Hole Repairs</t>
  </si>
  <si>
    <t>N/A</t>
  </si>
  <si>
    <t>ocyober</t>
  </si>
  <si>
    <t>A7</t>
  </si>
  <si>
    <t>Contribution to Story Homes on Greymoorhill</t>
  </si>
  <si>
    <t>Cliff Cottages (HCA01877)</t>
  </si>
  <si>
    <t>Footway</t>
  </si>
  <si>
    <t>Kerbing</t>
  </si>
  <si>
    <t>HCA01761 Top Soil Costs</t>
  </si>
  <si>
    <t>HCA01854 Jet Patching Various Carlisle</t>
  </si>
  <si>
    <t>HCA01978 Patching January</t>
  </si>
  <si>
    <t>March</t>
  </si>
  <si>
    <t>The Flatt (Hanson)</t>
  </si>
  <si>
    <t xml:space="preserve">April </t>
  </si>
  <si>
    <t>Plant Costs</t>
  </si>
  <si>
    <t>Temp Traffic Management from 17/18</t>
  </si>
  <si>
    <t>A Plant Road Closures</t>
  </si>
  <si>
    <t xml:space="preserve">U4417 </t>
  </si>
  <si>
    <t>Birks Road, Cleator Moor</t>
  </si>
  <si>
    <t xml:space="preserve">U4228 </t>
  </si>
  <si>
    <t>Quality Corner, Moresby</t>
  </si>
  <si>
    <t>C4015</t>
  </si>
  <si>
    <t>Bookwell to Queens Drive</t>
  </si>
  <si>
    <t>Brierley Rd, Cleator Moor</t>
  </si>
  <si>
    <t>U4230</t>
  </si>
  <si>
    <t>Jack Trees to Melbreak Ave</t>
  </si>
  <si>
    <t>U4224</t>
  </si>
  <si>
    <t>Priory Drv, Cleator Moor</t>
  </si>
  <si>
    <t>U4259</t>
  </si>
  <si>
    <t>Smithfield Rd &amp; Croadalla Ave, Egremont</t>
  </si>
  <si>
    <t>U4026</t>
  </si>
  <si>
    <t>Lamplugh School to Kirkland</t>
  </si>
  <si>
    <t>U4388</t>
  </si>
  <si>
    <t>Balmoral Road</t>
  </si>
  <si>
    <t>U4340/ U4339</t>
  </si>
  <si>
    <t>Ravenhill Road/ Solway View, Kells</t>
  </si>
  <si>
    <t>U4341</t>
  </si>
  <si>
    <t>Saltom Road, Kells</t>
  </si>
  <si>
    <t>U4349</t>
  </si>
  <si>
    <t xml:space="preserve">North Row Kells, Continued </t>
  </si>
  <si>
    <t>U4298</t>
  </si>
  <si>
    <t>Oak Bank, Victoria Road, Whitehaven</t>
  </si>
  <si>
    <t>C4034</t>
  </si>
  <si>
    <t>High Road, Kells</t>
  </si>
  <si>
    <t>Ginns to Kells</t>
  </si>
  <si>
    <t>C4107</t>
  </si>
  <si>
    <t>Hazleholme, Wath Brow</t>
  </si>
  <si>
    <t>A5086</t>
  </si>
  <si>
    <t>A5086 Lamplugh</t>
  </si>
  <si>
    <t>B5345</t>
  </si>
  <si>
    <t>Abbey Vale, St Bees</t>
  </si>
  <si>
    <t xml:space="preserve">Velocity Jet Patching </t>
  </si>
  <si>
    <t>Various Pothole Repairs - Cold Fell, Mirehouse and Kells</t>
  </si>
  <si>
    <t>Hallthwaites</t>
  </si>
  <si>
    <t>Total Costs of all 6 Areas</t>
  </si>
  <si>
    <t>April/May Hotbox Order HED02325 &amp; HED02326</t>
  </si>
  <si>
    <t>1st April 2018</t>
  </si>
  <si>
    <t>31st May 2018</t>
  </si>
  <si>
    <t>B5288</t>
  </si>
  <si>
    <t>B5288 Norfolk Road, Penrith</t>
  </si>
  <si>
    <t>19th February 2018</t>
  </si>
  <si>
    <t>24th February 2018</t>
  </si>
  <si>
    <t xml:space="preserve"> Remainder Of Vaule Not Paid In 2017/18 Which Should Have Been Allocated agasint The Pothole Fund </t>
  </si>
  <si>
    <t>Eden Area Jet Patcher - July</t>
  </si>
  <si>
    <t>2nd July 2918</t>
  </si>
  <si>
    <t>13th July 2018</t>
  </si>
  <si>
    <t xml:space="preserve"> As Per Commitment Form (So Includes Traffic Management &amp; Staff Cost Allowance)</t>
  </si>
  <si>
    <t>July Hotbox (2No) Order HED02463 &amp; HED02464</t>
  </si>
  <si>
    <t>1st July 2018</t>
  </si>
  <si>
    <t>31st July 2018</t>
  </si>
  <si>
    <t xml:space="preserve"> As Per Commitment Form (So Includes Staff Cost Allowance)</t>
  </si>
  <si>
    <t>U3422</t>
  </si>
  <si>
    <t xml:space="preserve">U3422 Faraday Road, Kirkby Stephen </t>
  </si>
  <si>
    <t>21st November 2018</t>
  </si>
  <si>
    <t>3rd December 2018</t>
  </si>
  <si>
    <t>U3426</t>
  </si>
  <si>
    <t xml:space="preserve">U3426 Westgarth Road, Kirkby Stephen </t>
  </si>
  <si>
    <t>U3422 Brougham Lane, Kirkby Stephen</t>
  </si>
  <si>
    <t>August Hotbox (2No) Order HED02492 &amp; HED02493</t>
  </si>
  <si>
    <t>1st August 2018</t>
  </si>
  <si>
    <t>31st August 2018</t>
  </si>
  <si>
    <t>As Per Commitment Form (So Includes Staff Cost Allowance)</t>
  </si>
  <si>
    <t>C3005/C3004</t>
  </si>
  <si>
    <t>Patching - Renwick To Melmerby Via Unthank &amp; Gamblesby (Order No: HED02501)</t>
  </si>
  <si>
    <t>9th August 2018</t>
  </si>
  <si>
    <t>14th September 2018</t>
  </si>
  <si>
    <t>Not final costs 17.10.18</t>
  </si>
  <si>
    <t>Eden Area Jet Patcher - August</t>
  </si>
  <si>
    <t>13th August 2018</t>
  </si>
  <si>
    <t>As Per Commitment Form (So Includes Traffic Management &amp; Staff Cost Allowance)</t>
  </si>
  <si>
    <t>September Hotbox Order HED02522</t>
  </si>
  <si>
    <t>1st September 2018</t>
  </si>
  <si>
    <t>30th September 2018</t>
  </si>
  <si>
    <t>October Hotbox  Order HED02550</t>
  </si>
  <si>
    <t>1st October 2018</t>
  </si>
  <si>
    <t>31st October 2018</t>
  </si>
  <si>
    <t>CCC Plant Costs</t>
  </si>
  <si>
    <t>A686</t>
  </si>
  <si>
    <t>Meathaw Hill (17/18 works) (Hanson)</t>
  </si>
  <si>
    <t>Works carried out in 17/18</t>
  </si>
  <si>
    <t>Meathaw Hill (17/18 works) (Order HED02306)</t>
  </si>
  <si>
    <t>TM Velocity Order HED02414</t>
  </si>
  <si>
    <t>Eden Area Jet Patcher - September</t>
  </si>
  <si>
    <t>17th September 2018</t>
  </si>
  <si>
    <t>29th September 2018</t>
  </si>
  <si>
    <t>21st September 2018</t>
  </si>
  <si>
    <t>4th October 2018</t>
  </si>
  <si>
    <t>As Per Commitment Form (So Includes  Staff Cost Allowance)</t>
  </si>
  <si>
    <t>Meathaw Hill (Remainder Of Final Account Agreed 24.10.18) (Hanson)</t>
  </si>
  <si>
    <t>Remainder Of Final Account Agreed 24.10.2018</t>
  </si>
  <si>
    <t>November Hotbox Order HED02584</t>
  </si>
  <si>
    <t>1st November 2018</t>
  </si>
  <si>
    <t>30th November 2018</t>
  </si>
  <si>
    <t>December Hotbox (2No) Order HED02605 &amp; HED02609</t>
  </si>
  <si>
    <t>1st December 2018</t>
  </si>
  <si>
    <t>31st December 2018</t>
  </si>
  <si>
    <t>Maulds Meaburn, Askham, Glassonby, Penruddock School</t>
  </si>
  <si>
    <t>10th January 2019</t>
  </si>
  <si>
    <t>17th January 2019</t>
  </si>
  <si>
    <t>20th February 2019</t>
  </si>
  <si>
    <t>Fell Lane/Milner Mount Penrith (HED02418)</t>
  </si>
  <si>
    <t>Appleby to Murton (HED02500)</t>
  </si>
  <si>
    <t>Wetheriggs Estate (HED02397)</t>
  </si>
  <si>
    <t>January Hotbox (2No) Order HED02647 &amp; HED02648</t>
  </si>
  <si>
    <t>1st January 2019</t>
  </si>
  <si>
    <t>31st January 2019</t>
  </si>
  <si>
    <t>February Hotbox (2No) Order HED02669 &amp; HED02670</t>
  </si>
  <si>
    <t>1st February 2019</t>
  </si>
  <si>
    <t>28th February 2019</t>
  </si>
  <si>
    <t>March Hotbox (HED02686)</t>
  </si>
  <si>
    <t>31st March 2019</t>
  </si>
  <si>
    <t>1st March 2019</t>
  </si>
  <si>
    <t>Technical Staff Time</t>
  </si>
  <si>
    <t>Advertising Costs</t>
  </si>
  <si>
    <t>Comments</t>
  </si>
  <si>
    <t>Stainton PC Pothole Patching 2018/19</t>
  </si>
  <si>
    <t>A593</t>
  </si>
  <si>
    <t>Bracelett Hall (East of Broughton-in-FurnessO</t>
  </si>
  <si>
    <t>19th April</t>
  </si>
  <si>
    <t xml:space="preserve">19th April </t>
  </si>
  <si>
    <t xml:space="preserve">C5075 </t>
  </si>
  <si>
    <t>Carex Farm, Crosscrake Church and A65 Stanley Bridge</t>
  </si>
  <si>
    <t>8th and 11th May 2018</t>
  </si>
  <si>
    <t>C5094</t>
  </si>
  <si>
    <t>Gatebeck Lane Endmoor</t>
  </si>
  <si>
    <t xml:space="preserve">17th May </t>
  </si>
  <si>
    <t>17th May</t>
  </si>
  <si>
    <t>U5760</t>
  </si>
  <si>
    <t>Biskey Howe Road Bowness</t>
  </si>
  <si>
    <t>8th June</t>
  </si>
  <si>
    <t>U831</t>
  </si>
  <si>
    <t>Parkside Road Kendal</t>
  </si>
  <si>
    <t>21st June</t>
  </si>
  <si>
    <t xml:space="preserve">Various </t>
  </si>
  <si>
    <t xml:space="preserve">Pothole Patching 2018/19- Sedgwick PC (c/way patching) </t>
  </si>
  <si>
    <t>1st June 2018</t>
  </si>
  <si>
    <t>29th June 2018</t>
  </si>
  <si>
    <t>U5647</t>
  </si>
  <si>
    <t>Pothole patching 2018/19- Homescales Cottages, Old Hutton PC (c/way patching)</t>
  </si>
  <si>
    <t>22nd June 2018</t>
  </si>
  <si>
    <t xml:space="preserve">Old Hutton PC- Velocity Patching </t>
  </si>
  <si>
    <t>18th June 2018</t>
  </si>
  <si>
    <t>9th July 2018</t>
  </si>
  <si>
    <t>U5602</t>
  </si>
  <si>
    <t xml:space="preserve">Johnscales Farm to Howe Lodge Farm, Lyth - Velocity Patching </t>
  </si>
  <si>
    <t>U5419 and C5091</t>
  </si>
  <si>
    <t>Dukes Bridge to Ellers Farm and A65 to Lupton Beck</t>
  </si>
  <si>
    <t xml:space="preserve">A5087, U5714, </t>
  </si>
  <si>
    <t>Roosbeck, Market Street, Broadgate and Swan lane Grasmere</t>
  </si>
  <si>
    <t>U5607</t>
  </si>
  <si>
    <t xml:space="preserve">Whetstone Lane, Kendal- Velocity Patching </t>
  </si>
  <si>
    <t>U5273</t>
  </si>
  <si>
    <t xml:space="preserve">Gurnal Bridge Lane to A6, Garth Row - Velocity Patching </t>
  </si>
  <si>
    <t>U5413</t>
  </si>
  <si>
    <t>Puddlemire / Newbiggin Lane, Lupton</t>
  </si>
  <si>
    <t>U889</t>
  </si>
  <si>
    <t>Vicarage Drive Kendal</t>
  </si>
  <si>
    <t>U5241</t>
  </si>
  <si>
    <t xml:space="preserve">Tow Top Road, High Newton </t>
  </si>
  <si>
    <t xml:space="preserve">3 - High </t>
  </si>
  <si>
    <t>U5665</t>
  </si>
  <si>
    <t>Kentsford Road Grange</t>
  </si>
  <si>
    <t>Biskey Howe Road Ph2</t>
  </si>
  <si>
    <t>3- High</t>
  </si>
  <si>
    <t xml:space="preserve">Staff </t>
  </si>
  <si>
    <t>Hilux Vehicles</t>
  </si>
  <si>
    <t>Retentions/previous years tickets</t>
  </si>
  <si>
    <t>New Street</t>
  </si>
  <si>
    <t>Elterwater</t>
  </si>
  <si>
    <t>Brigsteer</t>
  </si>
  <si>
    <t>Main Street KL</t>
  </si>
  <si>
    <t>Pothole repairs</t>
  </si>
  <si>
    <t xml:space="preserve">Beech Hill </t>
  </si>
  <si>
    <t>2nd July 2018</t>
  </si>
  <si>
    <t>5th September 18</t>
  </si>
  <si>
    <t>30th May 18</t>
  </si>
  <si>
    <t>4th June 18</t>
  </si>
  <si>
    <t>3rd May 18</t>
  </si>
  <si>
    <t>4th May 18</t>
  </si>
  <si>
    <t>2nd June 18</t>
  </si>
  <si>
    <t>17th June 18</t>
  </si>
  <si>
    <t>21st June 18</t>
  </si>
  <si>
    <t>27th June 18</t>
  </si>
  <si>
    <t>27th June 1</t>
  </si>
  <si>
    <t>6th September 18</t>
  </si>
  <si>
    <t>28th September 18</t>
  </si>
  <si>
    <t>1st October 18</t>
  </si>
  <si>
    <t>31st May 18</t>
  </si>
  <si>
    <t>1st June 18</t>
  </si>
  <si>
    <t>1st March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</si>
</sst>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[$-F800]dddd\,\ mmmm\ dd\,\ yyyy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/>
    <xf numFmtId="0" fontId="6" fillId="0" borderId="0" xfId="0" applyFont="1"/>
    <xf numFmtId="0" fontId="0" fillId="0" borderId="0" xfId="0" applyFont="1"/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8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14" fontId="3" fillId="3" borderId="5" xfId="0" applyNumberFormat="1" applyFont="1" applyFill="1" applyBorder="1" applyAlignment="1">
      <alignment horizontal="center" vertical="center" wrapText="1"/>
    </xf>
    <xf numFmtId="17" fontId="3" fillId="3" borderId="5" xfId="0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8" fontId="9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8" fontId="0" fillId="0" borderId="0" xfId="0" applyNumberFormat="1"/>
    <xf numFmtId="8" fontId="6" fillId="0" borderId="0" xfId="0" applyNumberFormat="1" applyFont="1"/>
    <xf numFmtId="8" fontId="0" fillId="0" borderId="0" xfId="0" applyNumberFormat="1" applyFill="1"/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17" fontId="3" fillId="3" borderId="0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8" fontId="9" fillId="3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8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/>
    </xf>
    <xf numFmtId="8" fontId="3" fillId="0" borderId="4" xfId="0" applyNumberFormat="1" applyFont="1" applyFill="1" applyBorder="1" applyAlignment="1">
      <alignment horizontal="center" vertical="center"/>
    </xf>
    <xf numFmtId="15" fontId="3" fillId="0" borderId="5" xfId="0" applyNumberFormat="1" applyFont="1" applyFill="1" applyBorder="1" applyAlignment="1">
      <alignment horizontal="center" vertical="center" wrapText="1"/>
    </xf>
    <xf numFmtId="8" fontId="3" fillId="0" borderId="8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8" fontId="7" fillId="3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67" fontId="9" fillId="3" borderId="5" xfId="0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lerdale%2018-19%20Pothole%20Fund%20Action%20Plan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evesh\AppData\Local\Microsoft\Windows\INetCache\Content.Outlook\1MEHPDG3\Copy%20of%20Barrow%2018-19%20Pothole%20Fund%20Action%20Pl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evesh\AppData\Local\Microsoft\Windows\INetCache\Content.Outlook\1MEHPDG3\Carlisle-18-19%20Pothole%20Fund%20Action%20Pl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arkhouse\Highways%20Capital%20Programme\2018-2019%20HCP%20Monitoring\Pothole%20Fund\18-19%20Pothole%20Reports\Copeland%20-%2018-19%20Pothole%20Fund%20Action%20Pl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evesh\AppData\Local\Microsoft\Windows\INetCache\Content.Outlook\1MEHPDG3\Copy%20of%20South%20Lakes%20-%2018-19%20Pothole%20Fund%20Action%20Plan%20Rev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evesh\AppData\Local\Microsoft\Windows\INetCache\Content.Outlook\1MEHPDG3\Eden%20-%2018-19%20Pothole%20Fund%20Action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hole Fund Action Plan"/>
      <sheetName val="Drop Down List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hole Fund Action Plan"/>
      <sheetName val="Drop Down Lists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hole Fund Action Plan"/>
      <sheetName val="Drop Down List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hole Fund Action Plan"/>
      <sheetName val="Drop Down Lists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hole Fund Action Plan"/>
      <sheetName val="Drop Down Lis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tabSelected="1" topLeftCell="F1" zoomScale="60" zoomScaleNormal="60" workbookViewId="0">
      <selection activeCell="H1" sqref="H1:H1048576"/>
    </sheetView>
  </sheetViews>
  <sheetFormatPr defaultRowHeight="14.5" x14ac:dyDescent="0.35"/>
  <cols>
    <col min="1" max="1" width="20.26953125" style="3" customWidth="1"/>
    <col min="2" max="2" width="24.54296875" style="3" bestFit="1" customWidth="1"/>
    <col min="3" max="3" width="42.7265625" customWidth="1"/>
    <col min="4" max="4" width="24.7265625" customWidth="1"/>
    <col min="5" max="5" width="27.7265625" style="26" customWidth="1"/>
    <col min="6" max="9" width="23.26953125" customWidth="1"/>
    <col min="10" max="10" width="24.26953125" style="3" customWidth="1"/>
    <col min="11" max="11" width="24.26953125" customWidth="1"/>
    <col min="12" max="12" width="39.453125" style="5" customWidth="1"/>
    <col min="13" max="13" width="42.54296875" customWidth="1"/>
  </cols>
  <sheetData>
    <row r="1" spans="1:13" ht="15.5" x14ac:dyDescent="0.35">
      <c r="A1" s="70" t="s">
        <v>6</v>
      </c>
      <c r="B1" s="70"/>
      <c r="C1" s="70"/>
      <c r="D1" s="70"/>
      <c r="E1" s="70"/>
      <c r="F1" s="70"/>
      <c r="G1" s="23"/>
      <c r="H1" s="23"/>
      <c r="I1" s="23"/>
      <c r="J1" s="2"/>
      <c r="K1" s="1"/>
      <c r="L1" s="4"/>
    </row>
    <row r="2" spans="1:13" ht="22.5" customHeight="1" x14ac:dyDescent="0.35">
      <c r="A2" s="2"/>
      <c r="B2" s="2"/>
      <c r="C2" s="1"/>
      <c r="D2" s="1"/>
      <c r="E2" s="25"/>
      <c r="F2" s="1"/>
      <c r="G2" s="1"/>
      <c r="H2" s="1"/>
      <c r="I2" s="1"/>
      <c r="J2" s="2"/>
      <c r="K2" s="1"/>
      <c r="L2" s="4"/>
    </row>
    <row r="3" spans="1:13" ht="36" customHeight="1" x14ac:dyDescent="0.35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2"/>
      <c r="K3" s="72"/>
      <c r="L3" s="71"/>
    </row>
    <row r="4" spans="1:13" ht="16" customHeight="1" x14ac:dyDescent="0.35">
      <c r="A4" s="38" t="s">
        <v>11</v>
      </c>
      <c r="B4" s="31"/>
      <c r="C4" s="31"/>
      <c r="D4" s="31"/>
      <c r="E4" s="31"/>
      <c r="F4" s="31"/>
      <c r="G4" s="31"/>
      <c r="H4" s="31"/>
      <c r="I4" s="31"/>
      <c r="J4" s="32"/>
      <c r="K4" s="32"/>
      <c r="L4" s="31"/>
    </row>
    <row r="5" spans="1:13" x14ac:dyDescent="0.35">
      <c r="A5" s="73" t="s">
        <v>0</v>
      </c>
      <c r="B5" s="74"/>
      <c r="C5" s="75"/>
      <c r="D5" s="73" t="s">
        <v>1</v>
      </c>
      <c r="E5" s="74"/>
      <c r="F5" s="75"/>
      <c r="G5" s="19"/>
      <c r="H5" s="19"/>
      <c r="I5" s="19"/>
      <c r="J5" s="76" t="s">
        <v>21</v>
      </c>
      <c r="K5" s="76" t="s">
        <v>22</v>
      </c>
      <c r="L5" s="68" t="s">
        <v>108</v>
      </c>
      <c r="M5" s="7"/>
    </row>
    <row r="6" spans="1:13" ht="65.900000000000006" customHeight="1" x14ac:dyDescent="0.35">
      <c r="A6" s="8" t="s">
        <v>3</v>
      </c>
      <c r="B6" s="8" t="s">
        <v>2</v>
      </c>
      <c r="C6" s="9" t="s">
        <v>4</v>
      </c>
      <c r="D6" s="10" t="s">
        <v>5</v>
      </c>
      <c r="E6" s="11" t="s">
        <v>26</v>
      </c>
      <c r="F6" s="11" t="s">
        <v>7</v>
      </c>
      <c r="G6" s="20" t="s">
        <v>27</v>
      </c>
      <c r="H6" s="20" t="s">
        <v>19</v>
      </c>
      <c r="I6" s="20" t="s">
        <v>20</v>
      </c>
      <c r="J6" s="77"/>
      <c r="K6" s="78"/>
      <c r="L6" s="69"/>
      <c r="M6" s="7"/>
    </row>
    <row r="7" spans="1:13" ht="104.25" customHeight="1" x14ac:dyDescent="0.35">
      <c r="A7" s="16" t="s">
        <v>35</v>
      </c>
      <c r="B7" s="16" t="s">
        <v>11</v>
      </c>
      <c r="C7" s="17" t="s">
        <v>57</v>
      </c>
      <c r="D7" s="18" t="s">
        <v>107</v>
      </c>
      <c r="E7" s="16" t="s">
        <v>24</v>
      </c>
      <c r="F7" s="16" t="s">
        <v>16</v>
      </c>
      <c r="G7" s="22" t="s">
        <v>32</v>
      </c>
      <c r="H7" s="28">
        <v>43215</v>
      </c>
      <c r="I7" s="28">
        <v>43229</v>
      </c>
      <c r="J7" s="27">
        <v>43220</v>
      </c>
      <c r="K7" s="14">
        <v>43237</v>
      </c>
      <c r="L7" s="21">
        <v>30000</v>
      </c>
      <c r="M7" s="7"/>
    </row>
    <row r="8" spans="1:13" ht="70.5" customHeight="1" x14ac:dyDescent="0.35">
      <c r="A8" s="12" t="s">
        <v>36</v>
      </c>
      <c r="B8" s="16" t="s">
        <v>11</v>
      </c>
      <c r="C8" s="15" t="s">
        <v>37</v>
      </c>
      <c r="D8" s="18" t="s">
        <v>107</v>
      </c>
      <c r="E8" s="16" t="s">
        <v>23</v>
      </c>
      <c r="F8" s="16" t="s">
        <v>15</v>
      </c>
      <c r="G8" s="22" t="s">
        <v>32</v>
      </c>
      <c r="H8" s="28">
        <v>43220</v>
      </c>
      <c r="I8" s="28">
        <v>43221</v>
      </c>
      <c r="J8" s="27">
        <v>43220</v>
      </c>
      <c r="K8" s="14">
        <v>43243</v>
      </c>
      <c r="L8" s="21">
        <v>140822</v>
      </c>
      <c r="M8" s="7"/>
    </row>
    <row r="9" spans="1:13" ht="71.650000000000006" customHeight="1" x14ac:dyDescent="0.35">
      <c r="A9" s="12" t="s">
        <v>36</v>
      </c>
      <c r="B9" s="16" t="s">
        <v>11</v>
      </c>
      <c r="C9" s="15" t="s">
        <v>38</v>
      </c>
      <c r="D9" s="18" t="s">
        <v>107</v>
      </c>
      <c r="E9" s="16" t="s">
        <v>23</v>
      </c>
      <c r="F9" s="16" t="s">
        <v>15</v>
      </c>
      <c r="G9" s="22" t="s">
        <v>32</v>
      </c>
      <c r="H9" s="28">
        <v>43220</v>
      </c>
      <c r="I9" s="28">
        <v>43221</v>
      </c>
      <c r="J9" s="27">
        <v>43220</v>
      </c>
      <c r="K9" s="14">
        <v>43243</v>
      </c>
      <c r="L9" s="21">
        <v>100603.47</v>
      </c>
      <c r="M9" s="7"/>
    </row>
    <row r="10" spans="1:13" ht="71.650000000000006" customHeight="1" x14ac:dyDescent="0.35">
      <c r="A10" s="12" t="s">
        <v>36</v>
      </c>
      <c r="B10" s="16" t="s">
        <v>11</v>
      </c>
      <c r="C10" s="15" t="s">
        <v>39</v>
      </c>
      <c r="D10" s="18" t="s">
        <v>107</v>
      </c>
      <c r="E10" s="16" t="s">
        <v>23</v>
      </c>
      <c r="F10" s="16" t="s">
        <v>15</v>
      </c>
      <c r="G10" s="22" t="s">
        <v>32</v>
      </c>
      <c r="H10" s="28">
        <v>43220</v>
      </c>
      <c r="I10" s="28">
        <v>43221</v>
      </c>
      <c r="J10" s="27">
        <v>43220</v>
      </c>
      <c r="K10" s="14">
        <v>43243</v>
      </c>
      <c r="L10" s="21">
        <v>49406.35</v>
      </c>
      <c r="M10" s="7"/>
    </row>
    <row r="11" spans="1:13" ht="57.4" customHeight="1" x14ac:dyDescent="0.35">
      <c r="A11" s="12"/>
      <c r="B11" s="16" t="s">
        <v>11</v>
      </c>
      <c r="C11" s="15" t="s">
        <v>40</v>
      </c>
      <c r="D11" s="18" t="s">
        <v>107</v>
      </c>
      <c r="E11" s="16" t="s">
        <v>24</v>
      </c>
      <c r="F11" s="16" t="s">
        <v>16</v>
      </c>
      <c r="G11" s="22" t="s">
        <v>32</v>
      </c>
      <c r="H11" s="28">
        <v>43228</v>
      </c>
      <c r="I11" s="28">
        <v>43234</v>
      </c>
      <c r="J11" s="27">
        <v>43228</v>
      </c>
      <c r="K11" s="14">
        <v>43239</v>
      </c>
      <c r="L11" s="21">
        <v>11018.03</v>
      </c>
      <c r="M11" s="7"/>
    </row>
    <row r="12" spans="1:13" ht="57.4" customHeight="1" x14ac:dyDescent="0.35">
      <c r="A12" s="12" t="s">
        <v>41</v>
      </c>
      <c r="B12" s="16" t="s">
        <v>11</v>
      </c>
      <c r="C12" s="15" t="s">
        <v>42</v>
      </c>
      <c r="D12" s="18" t="s">
        <v>107</v>
      </c>
      <c r="E12" s="16" t="s">
        <v>24</v>
      </c>
      <c r="F12" s="16" t="s">
        <v>17</v>
      </c>
      <c r="G12" s="22" t="s">
        <v>31</v>
      </c>
      <c r="H12" s="28">
        <v>43395</v>
      </c>
      <c r="I12" s="28">
        <v>43399</v>
      </c>
      <c r="J12" s="27">
        <v>43423</v>
      </c>
      <c r="K12" s="14">
        <v>43791</v>
      </c>
      <c r="L12" s="21">
        <v>12701.73</v>
      </c>
      <c r="M12" s="7"/>
    </row>
    <row r="13" spans="1:13" ht="57.4" customHeight="1" x14ac:dyDescent="0.35">
      <c r="A13" s="12" t="s">
        <v>43</v>
      </c>
      <c r="B13" s="16" t="s">
        <v>11</v>
      </c>
      <c r="C13" s="15" t="s">
        <v>44</v>
      </c>
      <c r="D13" s="18" t="s">
        <v>107</v>
      </c>
      <c r="E13" s="16" t="s">
        <v>24</v>
      </c>
      <c r="F13" s="16" t="s">
        <v>16</v>
      </c>
      <c r="G13" s="22" t="s">
        <v>31</v>
      </c>
      <c r="H13" s="28">
        <v>43325</v>
      </c>
      <c r="I13" s="28">
        <v>43326</v>
      </c>
      <c r="J13" s="27">
        <v>43321</v>
      </c>
      <c r="K13" s="14">
        <v>43328</v>
      </c>
      <c r="L13" s="21">
        <v>3284.14</v>
      </c>
      <c r="M13" s="7"/>
    </row>
    <row r="14" spans="1:13" ht="57.4" customHeight="1" x14ac:dyDescent="0.35">
      <c r="A14" s="12" t="s">
        <v>59</v>
      </c>
      <c r="B14" s="16" t="s">
        <v>11</v>
      </c>
      <c r="C14" s="15" t="s">
        <v>45</v>
      </c>
      <c r="D14" s="18" t="s">
        <v>107</v>
      </c>
      <c r="E14" s="16" t="s">
        <v>24</v>
      </c>
      <c r="F14" s="16" t="s">
        <v>16</v>
      </c>
      <c r="G14" s="22" t="s">
        <v>31</v>
      </c>
      <c r="H14" s="28">
        <v>43493</v>
      </c>
      <c r="I14" s="28">
        <v>43497</v>
      </c>
      <c r="J14" s="27">
        <v>43423</v>
      </c>
      <c r="K14" s="14">
        <v>43426</v>
      </c>
      <c r="L14" s="21">
        <v>10647.84</v>
      </c>
      <c r="M14" s="7"/>
    </row>
    <row r="15" spans="1:13" ht="57.4" customHeight="1" x14ac:dyDescent="0.35">
      <c r="A15" s="12" t="s">
        <v>41</v>
      </c>
      <c r="B15" s="16" t="s">
        <v>11</v>
      </c>
      <c r="C15" s="15" t="s">
        <v>46</v>
      </c>
      <c r="D15" s="18" t="s">
        <v>107</v>
      </c>
      <c r="E15" s="16" t="s">
        <v>24</v>
      </c>
      <c r="F15" s="16" t="s">
        <v>16</v>
      </c>
      <c r="G15" s="22" t="s">
        <v>31</v>
      </c>
      <c r="H15" s="28">
        <v>43297</v>
      </c>
      <c r="I15" s="28">
        <v>43308</v>
      </c>
      <c r="J15" s="27">
        <v>43297</v>
      </c>
      <c r="K15" s="14">
        <v>43308</v>
      </c>
      <c r="L15" s="21">
        <v>20890.66</v>
      </c>
      <c r="M15" s="7"/>
    </row>
    <row r="16" spans="1:13" ht="57.4" customHeight="1" x14ac:dyDescent="0.35">
      <c r="A16" s="12" t="s">
        <v>48</v>
      </c>
      <c r="B16" s="16" t="s">
        <v>11</v>
      </c>
      <c r="C16" s="15" t="s">
        <v>47</v>
      </c>
      <c r="D16" s="18" t="s">
        <v>107</v>
      </c>
      <c r="E16" s="16" t="s">
        <v>24</v>
      </c>
      <c r="F16" s="16" t="s">
        <v>16</v>
      </c>
      <c r="G16" s="22" t="s">
        <v>31</v>
      </c>
      <c r="H16" s="28">
        <v>43311</v>
      </c>
      <c r="I16" s="28">
        <v>43315</v>
      </c>
      <c r="J16" s="27">
        <v>43311</v>
      </c>
      <c r="K16" s="14">
        <v>43315</v>
      </c>
      <c r="L16" s="21">
        <v>7646.14</v>
      </c>
      <c r="M16" s="7"/>
    </row>
    <row r="17" spans="1:13" ht="57.4" customHeight="1" x14ac:dyDescent="0.35">
      <c r="A17" s="12" t="s">
        <v>50</v>
      </c>
      <c r="B17" s="16" t="s">
        <v>11</v>
      </c>
      <c r="C17" s="15" t="s">
        <v>49</v>
      </c>
      <c r="D17" s="18" t="s">
        <v>107</v>
      </c>
      <c r="E17" s="16" t="s">
        <v>24</v>
      </c>
      <c r="F17" s="16" t="s">
        <v>16</v>
      </c>
      <c r="G17" s="22" t="s">
        <v>31</v>
      </c>
      <c r="H17" s="28">
        <v>43395</v>
      </c>
      <c r="I17" s="28">
        <v>43399</v>
      </c>
      <c r="J17" s="27">
        <v>43395</v>
      </c>
      <c r="K17" s="14">
        <v>43397</v>
      </c>
      <c r="L17" s="21">
        <v>7730.85</v>
      </c>
      <c r="M17" s="7"/>
    </row>
    <row r="18" spans="1:13" ht="57.4" customHeight="1" x14ac:dyDescent="0.35">
      <c r="A18" s="12" t="s">
        <v>52</v>
      </c>
      <c r="B18" s="16" t="s">
        <v>11</v>
      </c>
      <c r="C18" s="15" t="s">
        <v>51</v>
      </c>
      <c r="D18" s="18" t="s">
        <v>107</v>
      </c>
      <c r="E18" s="16" t="s">
        <v>24</v>
      </c>
      <c r="F18" s="16" t="s">
        <v>16</v>
      </c>
      <c r="G18" s="22" t="s">
        <v>31</v>
      </c>
      <c r="H18" s="28">
        <v>43332</v>
      </c>
      <c r="I18" s="28">
        <v>43336</v>
      </c>
      <c r="J18" s="27">
        <v>43395</v>
      </c>
      <c r="K18" s="14">
        <v>43397</v>
      </c>
      <c r="L18" s="21">
        <v>14722.67</v>
      </c>
      <c r="M18" s="7"/>
    </row>
    <row r="19" spans="1:13" ht="57.4" customHeight="1" x14ac:dyDescent="0.35">
      <c r="A19" s="12" t="s">
        <v>54</v>
      </c>
      <c r="B19" s="16" t="s">
        <v>11</v>
      </c>
      <c r="C19" s="15" t="s">
        <v>53</v>
      </c>
      <c r="D19" s="18" t="s">
        <v>107</v>
      </c>
      <c r="E19" s="16" t="s">
        <v>24</v>
      </c>
      <c r="F19" s="16" t="s">
        <v>16</v>
      </c>
      <c r="G19" s="22" t="s">
        <v>31</v>
      </c>
      <c r="H19" s="28">
        <v>43521</v>
      </c>
      <c r="I19" s="28">
        <v>43532</v>
      </c>
      <c r="J19" s="27">
        <v>43521</v>
      </c>
      <c r="K19" s="14">
        <v>43532</v>
      </c>
      <c r="L19" s="21">
        <v>23708.94</v>
      </c>
      <c r="M19" s="7"/>
    </row>
    <row r="20" spans="1:13" ht="57.4" customHeight="1" x14ac:dyDescent="0.35">
      <c r="A20" s="12"/>
      <c r="B20" s="16" t="s">
        <v>11</v>
      </c>
      <c r="C20" s="15" t="s">
        <v>55</v>
      </c>
      <c r="D20" s="18" t="s">
        <v>107</v>
      </c>
      <c r="E20" s="16" t="s">
        <v>24</v>
      </c>
      <c r="F20" s="16" t="s">
        <v>16</v>
      </c>
      <c r="G20" s="22" t="s">
        <v>31</v>
      </c>
      <c r="H20" s="28">
        <v>43340</v>
      </c>
      <c r="I20" s="28">
        <v>43346</v>
      </c>
      <c r="J20" s="27">
        <v>43340</v>
      </c>
      <c r="K20" s="14">
        <v>43343</v>
      </c>
      <c r="L20" s="21">
        <v>4491.68</v>
      </c>
      <c r="M20" s="7"/>
    </row>
    <row r="21" spans="1:13" ht="57.4" customHeight="1" x14ac:dyDescent="0.35">
      <c r="A21" s="12"/>
      <c r="B21" s="16" t="s">
        <v>11</v>
      </c>
      <c r="C21" s="15" t="s">
        <v>56</v>
      </c>
      <c r="D21" s="18" t="s">
        <v>107</v>
      </c>
      <c r="E21" s="16" t="s">
        <v>24</v>
      </c>
      <c r="F21" s="16" t="s">
        <v>17</v>
      </c>
      <c r="G21" s="22" t="s">
        <v>32</v>
      </c>
      <c r="H21" s="28">
        <v>43353</v>
      </c>
      <c r="I21" s="28">
        <v>43357</v>
      </c>
      <c r="J21" s="27">
        <v>43353</v>
      </c>
      <c r="K21" s="14">
        <v>43356</v>
      </c>
      <c r="L21" s="21">
        <v>5781.99</v>
      </c>
      <c r="M21" s="7"/>
    </row>
    <row r="22" spans="1:13" ht="57.4" customHeight="1" x14ac:dyDescent="0.35">
      <c r="A22" s="12" t="s">
        <v>60</v>
      </c>
      <c r="B22" s="16" t="s">
        <v>11</v>
      </c>
      <c r="C22" s="15" t="s">
        <v>58</v>
      </c>
      <c r="D22" s="18" t="s">
        <v>107</v>
      </c>
      <c r="E22" s="16" t="s">
        <v>23</v>
      </c>
      <c r="F22" s="16" t="s">
        <v>15</v>
      </c>
      <c r="G22" s="22" t="s">
        <v>32</v>
      </c>
      <c r="H22" s="28">
        <v>43342</v>
      </c>
      <c r="I22" s="28">
        <v>43343</v>
      </c>
      <c r="J22" s="27">
        <v>43342</v>
      </c>
      <c r="K22" s="14">
        <v>43343</v>
      </c>
      <c r="L22" s="21">
        <v>39791.22</v>
      </c>
      <c r="M22" s="7"/>
    </row>
    <row r="23" spans="1:13" ht="57.4" customHeight="1" x14ac:dyDescent="0.35">
      <c r="A23" s="12" t="s">
        <v>61</v>
      </c>
      <c r="B23" s="16" t="s">
        <v>11</v>
      </c>
      <c r="C23" s="15" t="s">
        <v>62</v>
      </c>
      <c r="D23" s="18" t="s">
        <v>107</v>
      </c>
      <c r="E23" s="16" t="s">
        <v>23</v>
      </c>
      <c r="F23" s="16" t="s">
        <v>17</v>
      </c>
      <c r="G23" s="22" t="s">
        <v>32</v>
      </c>
      <c r="H23" s="28">
        <v>43304</v>
      </c>
      <c r="I23" s="28">
        <v>43312</v>
      </c>
      <c r="J23" s="27">
        <v>43290</v>
      </c>
      <c r="K23" s="14">
        <v>43294</v>
      </c>
      <c r="L23" s="21">
        <v>7779.22</v>
      </c>
      <c r="M23" s="7"/>
    </row>
    <row r="24" spans="1:13" ht="57.4" customHeight="1" x14ac:dyDescent="0.35">
      <c r="A24" s="12" t="s">
        <v>63</v>
      </c>
      <c r="B24" s="16" t="s">
        <v>11</v>
      </c>
      <c r="C24" s="15" t="s">
        <v>64</v>
      </c>
      <c r="D24" s="18" t="s">
        <v>107</v>
      </c>
      <c r="E24" s="16" t="s">
        <v>25</v>
      </c>
      <c r="F24" s="16" t="s">
        <v>17</v>
      </c>
      <c r="G24" s="22" t="s">
        <v>31</v>
      </c>
      <c r="H24" s="28">
        <v>43313</v>
      </c>
      <c r="I24" s="28">
        <v>43313</v>
      </c>
      <c r="J24" s="27">
        <v>43342</v>
      </c>
      <c r="K24" s="14">
        <v>43342</v>
      </c>
      <c r="L24" s="21">
        <v>2000</v>
      </c>
      <c r="M24" s="7"/>
    </row>
    <row r="25" spans="1:13" ht="57.4" customHeight="1" x14ac:dyDescent="0.35">
      <c r="A25" s="12" t="s">
        <v>65</v>
      </c>
      <c r="B25" s="16" t="s">
        <v>11</v>
      </c>
      <c r="C25" s="15" t="s">
        <v>66</v>
      </c>
      <c r="D25" s="18" t="s">
        <v>107</v>
      </c>
      <c r="E25" s="16" t="s">
        <v>25</v>
      </c>
      <c r="F25" s="16" t="s">
        <v>17</v>
      </c>
      <c r="G25" s="22" t="s">
        <v>31</v>
      </c>
      <c r="H25" s="28">
        <v>43313</v>
      </c>
      <c r="I25" s="28">
        <v>43313</v>
      </c>
      <c r="J25" s="27">
        <v>43315</v>
      </c>
      <c r="K25" s="14">
        <v>43315</v>
      </c>
      <c r="L25" s="21">
        <v>2500</v>
      </c>
      <c r="M25" s="7"/>
    </row>
    <row r="26" spans="1:13" ht="57.4" customHeight="1" x14ac:dyDescent="0.35">
      <c r="A26" s="12" t="s">
        <v>67</v>
      </c>
      <c r="B26" s="16" t="s">
        <v>11</v>
      </c>
      <c r="C26" s="15" t="s">
        <v>95</v>
      </c>
      <c r="D26" s="18" t="s">
        <v>107</v>
      </c>
      <c r="E26" s="16" t="s">
        <v>25</v>
      </c>
      <c r="F26" s="16" t="s">
        <v>17</v>
      </c>
      <c r="G26" s="22" t="s">
        <v>32</v>
      </c>
      <c r="H26" s="28">
        <v>43313</v>
      </c>
      <c r="I26" s="28">
        <v>43315</v>
      </c>
      <c r="J26" s="27">
        <v>43313</v>
      </c>
      <c r="K26" s="14">
        <v>43313</v>
      </c>
      <c r="L26" s="21">
        <v>4000</v>
      </c>
      <c r="M26" s="7"/>
    </row>
    <row r="27" spans="1:13" ht="57.4" customHeight="1" x14ac:dyDescent="0.35">
      <c r="A27" s="12" t="s">
        <v>68</v>
      </c>
      <c r="B27" s="16" t="s">
        <v>11</v>
      </c>
      <c r="C27" s="15" t="s">
        <v>96</v>
      </c>
      <c r="D27" s="18" t="s">
        <v>107</v>
      </c>
      <c r="E27" s="16" t="s">
        <v>25</v>
      </c>
      <c r="F27" s="16" t="s">
        <v>17</v>
      </c>
      <c r="G27" s="22" t="s">
        <v>31</v>
      </c>
      <c r="H27" s="28">
        <v>43313</v>
      </c>
      <c r="I27" s="28">
        <v>43315</v>
      </c>
      <c r="J27" s="27">
        <v>43311</v>
      </c>
      <c r="K27" s="14">
        <v>43312</v>
      </c>
      <c r="L27" s="21">
        <v>9000</v>
      </c>
      <c r="M27" s="7"/>
    </row>
    <row r="28" spans="1:13" ht="57.4" customHeight="1" x14ac:dyDescent="0.35">
      <c r="A28" s="12" t="s">
        <v>69</v>
      </c>
      <c r="B28" s="16" t="s">
        <v>11</v>
      </c>
      <c r="C28" s="15" t="s">
        <v>97</v>
      </c>
      <c r="D28" s="18" t="s">
        <v>107</v>
      </c>
      <c r="E28" s="16" t="s">
        <v>25</v>
      </c>
      <c r="F28" s="16" t="s">
        <v>17</v>
      </c>
      <c r="G28" s="22" t="s">
        <v>31</v>
      </c>
      <c r="H28" s="28">
        <v>43313</v>
      </c>
      <c r="I28" s="28">
        <v>43315</v>
      </c>
      <c r="J28" s="27">
        <v>43314</v>
      </c>
      <c r="K28" s="14">
        <v>43314</v>
      </c>
      <c r="L28" s="21">
        <v>3000</v>
      </c>
      <c r="M28" s="7"/>
    </row>
    <row r="29" spans="1:13" ht="57.4" customHeight="1" x14ac:dyDescent="0.35">
      <c r="A29" s="12" t="s">
        <v>70</v>
      </c>
      <c r="B29" s="16" t="s">
        <v>11</v>
      </c>
      <c r="C29" s="15" t="s">
        <v>98</v>
      </c>
      <c r="D29" s="18" t="s">
        <v>107</v>
      </c>
      <c r="E29" s="16" t="s">
        <v>25</v>
      </c>
      <c r="F29" s="16" t="s">
        <v>17</v>
      </c>
      <c r="G29" s="22" t="s">
        <v>31</v>
      </c>
      <c r="H29" s="28">
        <v>43313</v>
      </c>
      <c r="I29" s="28">
        <v>43315</v>
      </c>
      <c r="J29" s="27">
        <v>43340</v>
      </c>
      <c r="K29" s="14">
        <v>43341</v>
      </c>
      <c r="L29" s="21">
        <v>8000</v>
      </c>
      <c r="M29" s="7"/>
    </row>
    <row r="30" spans="1:13" ht="57.4" customHeight="1" x14ac:dyDescent="0.35">
      <c r="A30" s="12" t="s">
        <v>71</v>
      </c>
      <c r="B30" s="16" t="s">
        <v>11</v>
      </c>
      <c r="C30" s="15" t="s">
        <v>99</v>
      </c>
      <c r="D30" s="18" t="s">
        <v>107</v>
      </c>
      <c r="E30" s="16" t="s">
        <v>25</v>
      </c>
      <c r="F30" s="16" t="s">
        <v>17</v>
      </c>
      <c r="G30" s="22" t="s">
        <v>31</v>
      </c>
      <c r="H30" s="28">
        <v>43313</v>
      </c>
      <c r="I30" s="28">
        <v>43315</v>
      </c>
      <c r="J30" s="27">
        <v>43343</v>
      </c>
      <c r="K30" s="14">
        <v>43343</v>
      </c>
      <c r="L30" s="21">
        <v>6000</v>
      </c>
      <c r="M30" s="7"/>
    </row>
    <row r="31" spans="1:13" ht="57.4" customHeight="1" x14ac:dyDescent="0.35">
      <c r="A31" s="12" t="s">
        <v>72</v>
      </c>
      <c r="B31" s="16" t="s">
        <v>11</v>
      </c>
      <c r="C31" s="15" t="s">
        <v>100</v>
      </c>
      <c r="D31" s="18" t="s">
        <v>107</v>
      </c>
      <c r="E31" s="16" t="s">
        <v>25</v>
      </c>
      <c r="F31" s="16" t="s">
        <v>17</v>
      </c>
      <c r="G31" s="22" t="s">
        <v>31</v>
      </c>
      <c r="H31" s="28">
        <v>43313</v>
      </c>
      <c r="I31" s="28">
        <v>43315</v>
      </c>
      <c r="J31" s="27">
        <v>43348</v>
      </c>
      <c r="K31" s="14">
        <v>43350</v>
      </c>
      <c r="L31" s="21">
        <v>6000</v>
      </c>
      <c r="M31" s="7"/>
    </row>
    <row r="32" spans="1:13" ht="57.4" customHeight="1" x14ac:dyDescent="0.35">
      <c r="A32" s="12" t="s">
        <v>73</v>
      </c>
      <c r="B32" s="16" t="s">
        <v>11</v>
      </c>
      <c r="C32" s="15" t="s">
        <v>101</v>
      </c>
      <c r="D32" s="18" t="s">
        <v>107</v>
      </c>
      <c r="E32" s="16" t="s">
        <v>25</v>
      </c>
      <c r="F32" s="16" t="s">
        <v>17</v>
      </c>
      <c r="G32" s="22" t="s">
        <v>31</v>
      </c>
      <c r="H32" s="28">
        <v>43313</v>
      </c>
      <c r="I32" s="28">
        <v>43315</v>
      </c>
      <c r="J32" s="27">
        <v>43347</v>
      </c>
      <c r="K32" s="14">
        <v>43347</v>
      </c>
      <c r="L32" s="21">
        <v>3000</v>
      </c>
      <c r="M32" s="7"/>
    </row>
    <row r="33" spans="1:13" ht="57.4" customHeight="1" x14ac:dyDescent="0.35">
      <c r="A33" s="12" t="s">
        <v>74</v>
      </c>
      <c r="B33" s="16" t="s">
        <v>11</v>
      </c>
      <c r="C33" s="15" t="s">
        <v>75</v>
      </c>
      <c r="D33" s="18" t="s">
        <v>107</v>
      </c>
      <c r="E33" s="16" t="s">
        <v>24</v>
      </c>
      <c r="F33" s="16" t="s">
        <v>16</v>
      </c>
      <c r="G33" s="22" t="s">
        <v>32</v>
      </c>
      <c r="H33" s="28">
        <v>43252</v>
      </c>
      <c r="I33" s="28">
        <v>43269</v>
      </c>
      <c r="J33" s="27">
        <v>43283</v>
      </c>
      <c r="K33" s="14">
        <v>43294</v>
      </c>
      <c r="L33" s="21">
        <v>29809.99</v>
      </c>
      <c r="M33" s="7"/>
    </row>
    <row r="34" spans="1:13" ht="57.4" customHeight="1" x14ac:dyDescent="0.35">
      <c r="A34" s="12" t="s">
        <v>76</v>
      </c>
      <c r="B34" s="16" t="s">
        <v>11</v>
      </c>
      <c r="C34" s="15" t="s">
        <v>77</v>
      </c>
      <c r="D34" s="18" t="s">
        <v>107</v>
      </c>
      <c r="E34" s="16" t="s">
        <v>24</v>
      </c>
      <c r="F34" s="16" t="s">
        <v>16</v>
      </c>
      <c r="G34" s="22" t="s">
        <v>31</v>
      </c>
      <c r="H34" s="28">
        <v>43252</v>
      </c>
      <c r="I34" s="28">
        <v>43269</v>
      </c>
      <c r="J34" s="27">
        <v>43297</v>
      </c>
      <c r="K34" s="14">
        <v>43301</v>
      </c>
      <c r="L34" s="21">
        <v>25088.080000000002</v>
      </c>
      <c r="M34" s="7"/>
    </row>
    <row r="35" spans="1:13" ht="57.4" customHeight="1" x14ac:dyDescent="0.35">
      <c r="A35" s="12" t="s">
        <v>78</v>
      </c>
      <c r="B35" s="16" t="s">
        <v>11</v>
      </c>
      <c r="C35" s="15" t="s">
        <v>79</v>
      </c>
      <c r="D35" s="18" t="s">
        <v>107</v>
      </c>
      <c r="E35" s="16" t="s">
        <v>24</v>
      </c>
      <c r="F35" s="16" t="s">
        <v>16</v>
      </c>
      <c r="G35" s="22" t="s">
        <v>32</v>
      </c>
      <c r="H35" s="28">
        <v>43325</v>
      </c>
      <c r="I35" s="28">
        <v>43326</v>
      </c>
      <c r="J35" s="27">
        <v>43321</v>
      </c>
      <c r="K35" s="14">
        <v>43328</v>
      </c>
      <c r="L35" s="21">
        <v>10000</v>
      </c>
      <c r="M35" s="7"/>
    </row>
    <row r="36" spans="1:13" ht="57.4" customHeight="1" x14ac:dyDescent="0.35">
      <c r="A36" s="12" t="s">
        <v>80</v>
      </c>
      <c r="B36" s="16" t="s">
        <v>11</v>
      </c>
      <c r="C36" s="15" t="s">
        <v>81</v>
      </c>
      <c r="D36" s="18" t="s">
        <v>107</v>
      </c>
      <c r="E36" s="16" t="s">
        <v>24</v>
      </c>
      <c r="F36" s="16" t="s">
        <v>16</v>
      </c>
      <c r="G36" s="22" t="s">
        <v>31</v>
      </c>
      <c r="H36" s="28">
        <v>43493</v>
      </c>
      <c r="I36" s="28">
        <v>43504</v>
      </c>
      <c r="J36" s="27">
        <v>43493</v>
      </c>
      <c r="K36" s="14">
        <v>43504</v>
      </c>
      <c r="L36" s="21">
        <v>20381.28</v>
      </c>
      <c r="M36" s="7"/>
    </row>
    <row r="37" spans="1:13" ht="57.4" customHeight="1" x14ac:dyDescent="0.35">
      <c r="A37" s="12" t="s">
        <v>82</v>
      </c>
      <c r="B37" s="16" t="s">
        <v>11</v>
      </c>
      <c r="C37" s="15" t="s">
        <v>83</v>
      </c>
      <c r="D37" s="18" t="s">
        <v>107</v>
      </c>
      <c r="E37" s="16" t="s">
        <v>24</v>
      </c>
      <c r="F37" s="16" t="s">
        <v>16</v>
      </c>
      <c r="G37" s="22" t="s">
        <v>31</v>
      </c>
      <c r="H37" s="28">
        <v>43241</v>
      </c>
      <c r="I37" s="28">
        <v>43245</v>
      </c>
      <c r="J37" s="27">
        <v>43241</v>
      </c>
      <c r="K37" s="14">
        <v>43245</v>
      </c>
      <c r="L37" s="21">
        <v>14000</v>
      </c>
      <c r="M37" s="7"/>
    </row>
    <row r="38" spans="1:13" ht="57.4" customHeight="1" x14ac:dyDescent="0.35">
      <c r="A38" s="12" t="s">
        <v>84</v>
      </c>
      <c r="B38" s="16" t="s">
        <v>11</v>
      </c>
      <c r="C38" s="15" t="s">
        <v>85</v>
      </c>
      <c r="D38" s="18" t="s">
        <v>107</v>
      </c>
      <c r="E38" s="16" t="s">
        <v>23</v>
      </c>
      <c r="F38" s="16" t="s">
        <v>86</v>
      </c>
      <c r="G38" s="22" t="s">
        <v>32</v>
      </c>
      <c r="H38" s="28">
        <v>43248</v>
      </c>
      <c r="I38" s="28">
        <v>43252</v>
      </c>
      <c r="J38" s="27">
        <v>43248</v>
      </c>
      <c r="K38" s="14">
        <v>43252</v>
      </c>
      <c r="L38" s="21">
        <v>10000</v>
      </c>
      <c r="M38" s="7"/>
    </row>
    <row r="39" spans="1:13" ht="57.4" customHeight="1" x14ac:dyDescent="0.35">
      <c r="A39" s="12" t="s">
        <v>87</v>
      </c>
      <c r="B39" s="16" t="s">
        <v>11</v>
      </c>
      <c r="C39" s="15" t="s">
        <v>88</v>
      </c>
      <c r="D39" s="18" t="s">
        <v>107</v>
      </c>
      <c r="E39" s="16" t="s">
        <v>24</v>
      </c>
      <c r="F39" s="16" t="s">
        <v>16</v>
      </c>
      <c r="G39" s="22" t="s">
        <v>32</v>
      </c>
      <c r="H39" s="28">
        <v>43255</v>
      </c>
      <c r="I39" s="28">
        <v>43259</v>
      </c>
      <c r="J39" s="27">
        <v>43255</v>
      </c>
      <c r="K39" s="14">
        <v>43259</v>
      </c>
      <c r="L39" s="21">
        <v>10000</v>
      </c>
      <c r="M39" s="7"/>
    </row>
    <row r="40" spans="1:13" ht="57.4" customHeight="1" x14ac:dyDescent="0.35">
      <c r="A40" s="12" t="s">
        <v>89</v>
      </c>
      <c r="B40" s="16" t="s">
        <v>11</v>
      </c>
      <c r="C40" s="15" t="s">
        <v>90</v>
      </c>
      <c r="D40" s="18" t="s">
        <v>107</v>
      </c>
      <c r="E40" s="16" t="s">
        <v>24</v>
      </c>
      <c r="F40" s="16" t="s">
        <v>16</v>
      </c>
      <c r="G40" s="22" t="s">
        <v>32</v>
      </c>
      <c r="H40" s="28">
        <v>43262</v>
      </c>
      <c r="I40" s="28">
        <v>43266</v>
      </c>
      <c r="J40" s="27">
        <v>43262</v>
      </c>
      <c r="K40" s="14">
        <v>43266</v>
      </c>
      <c r="L40" s="21">
        <v>20000</v>
      </c>
      <c r="M40" s="7"/>
    </row>
    <row r="41" spans="1:13" ht="57.4" customHeight="1" x14ac:dyDescent="0.35">
      <c r="A41" s="12" t="s">
        <v>91</v>
      </c>
      <c r="B41" s="16" t="s">
        <v>11</v>
      </c>
      <c r="C41" s="15" t="s">
        <v>92</v>
      </c>
      <c r="D41" s="18" t="s">
        <v>107</v>
      </c>
      <c r="E41" s="16" t="s">
        <v>24</v>
      </c>
      <c r="F41" s="16" t="s">
        <v>16</v>
      </c>
      <c r="G41" s="22" t="s">
        <v>32</v>
      </c>
      <c r="H41" s="28">
        <v>43269</v>
      </c>
      <c r="I41" s="28">
        <v>43273</v>
      </c>
      <c r="J41" s="27">
        <v>43269</v>
      </c>
      <c r="K41" s="14">
        <v>43273</v>
      </c>
      <c r="L41" s="21">
        <v>2000</v>
      </c>
      <c r="M41" s="7"/>
    </row>
    <row r="42" spans="1:13" ht="57.4" customHeight="1" x14ac:dyDescent="0.35">
      <c r="A42" s="12" t="s">
        <v>93</v>
      </c>
      <c r="B42" s="16" t="s">
        <v>11</v>
      </c>
      <c r="C42" s="15" t="s">
        <v>94</v>
      </c>
      <c r="D42" s="18" t="s">
        <v>107</v>
      </c>
      <c r="E42" s="16" t="s">
        <v>24</v>
      </c>
      <c r="F42" s="16" t="s">
        <v>16</v>
      </c>
      <c r="G42" s="22" t="s">
        <v>32</v>
      </c>
      <c r="H42" s="28">
        <v>43276</v>
      </c>
      <c r="I42" s="28">
        <v>43282</v>
      </c>
      <c r="J42" s="27">
        <v>43276</v>
      </c>
      <c r="K42" s="14">
        <v>43282</v>
      </c>
      <c r="L42" s="21">
        <v>15000</v>
      </c>
      <c r="M42" s="7"/>
    </row>
    <row r="43" spans="1:13" ht="57.4" customHeight="1" x14ac:dyDescent="0.35">
      <c r="A43" s="12" t="s">
        <v>59</v>
      </c>
      <c r="B43" s="16" t="s">
        <v>11</v>
      </c>
      <c r="C43" s="15" t="s">
        <v>102</v>
      </c>
      <c r="D43" s="18" t="s">
        <v>107</v>
      </c>
      <c r="E43" s="16" t="s">
        <v>23</v>
      </c>
      <c r="F43" s="16" t="s">
        <v>103</v>
      </c>
      <c r="G43" s="22" t="s">
        <v>31</v>
      </c>
      <c r="H43" s="28">
        <v>43405</v>
      </c>
      <c r="I43" s="28">
        <v>43434</v>
      </c>
      <c r="J43" s="27">
        <v>43430</v>
      </c>
      <c r="K43" s="14">
        <v>43434</v>
      </c>
      <c r="L43" s="21">
        <v>45000</v>
      </c>
      <c r="M43" s="7"/>
    </row>
    <row r="44" spans="1:13" ht="57.4" customHeight="1" x14ac:dyDescent="0.35">
      <c r="A44" s="12" t="s">
        <v>76</v>
      </c>
      <c r="B44" s="16" t="s">
        <v>11</v>
      </c>
      <c r="C44" s="15" t="s">
        <v>106</v>
      </c>
      <c r="D44" s="18" t="s">
        <v>107</v>
      </c>
      <c r="E44" s="16" t="s">
        <v>24</v>
      </c>
      <c r="F44" s="16" t="s">
        <v>16</v>
      </c>
      <c r="G44" s="22" t="s">
        <v>31</v>
      </c>
      <c r="H44" s="28">
        <v>43668</v>
      </c>
      <c r="I44" s="28">
        <v>43693</v>
      </c>
      <c r="J44" s="27">
        <v>43668</v>
      </c>
      <c r="K44" s="14">
        <v>43693</v>
      </c>
      <c r="L44" s="21">
        <v>33826.35</v>
      </c>
      <c r="M44" s="7"/>
    </row>
    <row r="45" spans="1:13" ht="57.4" customHeight="1" x14ac:dyDescent="0.35">
      <c r="A45" s="12"/>
      <c r="B45" s="16" t="s">
        <v>11</v>
      </c>
      <c r="C45" s="15" t="s">
        <v>104</v>
      </c>
      <c r="D45" s="13"/>
      <c r="E45" s="16"/>
      <c r="F45" s="16"/>
      <c r="G45" s="22"/>
      <c r="H45" s="22"/>
      <c r="I45" s="22"/>
      <c r="J45" s="22"/>
      <c r="K45" s="14"/>
      <c r="L45" s="21">
        <v>38690.58</v>
      </c>
      <c r="M45" s="7"/>
    </row>
    <row r="46" spans="1:13" ht="57.4" customHeight="1" x14ac:dyDescent="0.35">
      <c r="A46" s="12"/>
      <c r="B46" s="16" t="s">
        <v>11</v>
      </c>
      <c r="C46" s="15" t="s">
        <v>105</v>
      </c>
      <c r="D46" s="13"/>
      <c r="E46" s="16"/>
      <c r="F46" s="16"/>
      <c r="G46" s="22"/>
      <c r="H46" s="22"/>
      <c r="I46" s="22"/>
      <c r="J46" s="22"/>
      <c r="K46" s="14"/>
      <c r="L46" s="21">
        <v>42015.68</v>
      </c>
      <c r="M46" s="7"/>
    </row>
    <row r="47" spans="1:13" ht="57.4" customHeight="1" x14ac:dyDescent="0.35">
      <c r="A47" s="12"/>
      <c r="B47" s="16"/>
      <c r="C47" s="15"/>
      <c r="D47" s="13"/>
      <c r="E47" s="16"/>
      <c r="F47" s="16"/>
      <c r="G47" s="22"/>
      <c r="H47" s="22"/>
      <c r="I47" s="22"/>
      <c r="J47" s="22"/>
      <c r="K47" s="24" t="s">
        <v>12</v>
      </c>
      <c r="L47" s="35">
        <f>SUM(L7:L46)</f>
        <v>850338.8899999999</v>
      </c>
      <c r="M47" s="7"/>
    </row>
    <row r="49" spans="1:13" ht="18.5" x14ac:dyDescent="0.45">
      <c r="A49" s="37" t="s">
        <v>13</v>
      </c>
    </row>
    <row r="50" spans="1:13" x14ac:dyDescent="0.35">
      <c r="A50" s="73" t="s">
        <v>0</v>
      </c>
      <c r="B50" s="74"/>
      <c r="C50" s="75"/>
      <c r="D50" s="73" t="s">
        <v>1</v>
      </c>
      <c r="E50" s="74"/>
      <c r="F50" s="75"/>
      <c r="G50" s="19"/>
      <c r="H50" s="19"/>
      <c r="I50" s="19"/>
      <c r="J50" s="76" t="s">
        <v>21</v>
      </c>
      <c r="K50" s="76" t="s">
        <v>22</v>
      </c>
      <c r="L50" s="68" t="s">
        <v>108</v>
      </c>
    </row>
    <row r="51" spans="1:13" ht="43.5" x14ac:dyDescent="0.35">
      <c r="A51" s="8" t="s">
        <v>3</v>
      </c>
      <c r="B51" s="8" t="s">
        <v>2</v>
      </c>
      <c r="C51" s="9" t="s">
        <v>4</v>
      </c>
      <c r="D51" s="10" t="s">
        <v>5</v>
      </c>
      <c r="E51" s="11" t="s">
        <v>26</v>
      </c>
      <c r="F51" s="11" t="s">
        <v>7</v>
      </c>
      <c r="G51" s="33" t="s">
        <v>27</v>
      </c>
      <c r="H51" s="33" t="s">
        <v>19</v>
      </c>
      <c r="I51" s="33" t="s">
        <v>20</v>
      </c>
      <c r="J51" s="77"/>
      <c r="K51" s="78"/>
      <c r="L51" s="69"/>
    </row>
    <row r="52" spans="1:13" ht="57.4" customHeight="1" x14ac:dyDescent="0.35">
      <c r="A52" s="12" t="s">
        <v>76</v>
      </c>
      <c r="B52" s="16" t="s">
        <v>13</v>
      </c>
      <c r="C52" s="15" t="s">
        <v>109</v>
      </c>
      <c r="D52" s="18" t="s">
        <v>76</v>
      </c>
      <c r="E52" s="16" t="s">
        <v>110</v>
      </c>
      <c r="F52" s="16" t="s">
        <v>110</v>
      </c>
      <c r="G52" s="22" t="s">
        <v>110</v>
      </c>
      <c r="H52" s="28"/>
      <c r="I52" s="28"/>
      <c r="J52" s="27"/>
      <c r="K52" s="27"/>
      <c r="L52" s="21">
        <v>42015.68</v>
      </c>
      <c r="M52" s="7"/>
    </row>
    <row r="53" spans="1:13" ht="57.4" customHeight="1" x14ac:dyDescent="0.35">
      <c r="A53" s="12" t="s">
        <v>76</v>
      </c>
      <c r="B53" s="16" t="s">
        <v>13</v>
      </c>
      <c r="C53" s="15" t="s">
        <v>111</v>
      </c>
      <c r="D53" s="18" t="s">
        <v>107</v>
      </c>
      <c r="E53" s="16" t="s">
        <v>110</v>
      </c>
      <c r="F53" s="16" t="s">
        <v>112</v>
      </c>
      <c r="G53" s="22" t="s">
        <v>110</v>
      </c>
      <c r="H53" s="28"/>
      <c r="I53" s="28"/>
      <c r="J53" s="27"/>
      <c r="K53" s="27"/>
      <c r="L53" s="21">
        <v>1763.25</v>
      </c>
      <c r="M53" s="7"/>
    </row>
    <row r="54" spans="1:13" ht="57.4" customHeight="1" x14ac:dyDescent="0.35">
      <c r="A54" s="12" t="s">
        <v>76</v>
      </c>
      <c r="B54" s="16" t="s">
        <v>13</v>
      </c>
      <c r="C54" s="15" t="s">
        <v>104</v>
      </c>
      <c r="D54" s="18" t="s">
        <v>76</v>
      </c>
      <c r="E54" s="16" t="s">
        <v>110</v>
      </c>
      <c r="F54" s="16" t="s">
        <v>110</v>
      </c>
      <c r="G54" s="22" t="s">
        <v>110</v>
      </c>
      <c r="H54" s="28"/>
      <c r="I54" s="28"/>
      <c r="J54" s="27"/>
      <c r="K54" s="27"/>
      <c r="L54" s="21">
        <v>20719.05</v>
      </c>
      <c r="M54" s="7"/>
    </row>
    <row r="55" spans="1:13" ht="57.4" customHeight="1" x14ac:dyDescent="0.35">
      <c r="A55" s="12" t="s">
        <v>113</v>
      </c>
      <c r="B55" s="16" t="s">
        <v>13</v>
      </c>
      <c r="C55" s="15" t="s">
        <v>114</v>
      </c>
      <c r="D55" s="18" t="s">
        <v>107</v>
      </c>
      <c r="E55" s="16" t="s">
        <v>23</v>
      </c>
      <c r="F55" s="16" t="s">
        <v>15</v>
      </c>
      <c r="G55" s="22" t="s">
        <v>31</v>
      </c>
      <c r="H55" s="28"/>
      <c r="I55" s="28"/>
      <c r="J55" s="27">
        <v>43439</v>
      </c>
      <c r="K55" s="27">
        <v>43447</v>
      </c>
      <c r="L55" s="21">
        <v>14501.2</v>
      </c>
      <c r="M55" s="7"/>
    </row>
    <row r="56" spans="1:13" ht="57.4" customHeight="1" x14ac:dyDescent="0.35">
      <c r="A56" s="12" t="s">
        <v>115</v>
      </c>
      <c r="B56" s="16" t="s">
        <v>13</v>
      </c>
      <c r="C56" s="15" t="s">
        <v>116</v>
      </c>
      <c r="D56" s="18" t="s">
        <v>107</v>
      </c>
      <c r="E56" s="16" t="s">
        <v>24</v>
      </c>
      <c r="F56" s="16" t="s">
        <v>16</v>
      </c>
      <c r="G56" s="22" t="s">
        <v>32</v>
      </c>
      <c r="H56" s="28"/>
      <c r="I56" s="28"/>
      <c r="J56" s="27">
        <v>43535</v>
      </c>
      <c r="K56" s="27">
        <v>43539</v>
      </c>
      <c r="L56" s="21">
        <v>19868.599999999999</v>
      </c>
      <c r="M56" s="7"/>
    </row>
    <row r="57" spans="1:13" ht="57.4" customHeight="1" x14ac:dyDescent="0.35">
      <c r="A57" s="12" t="s">
        <v>115</v>
      </c>
      <c r="B57" s="16" t="s">
        <v>13</v>
      </c>
      <c r="C57" s="15" t="s">
        <v>117</v>
      </c>
      <c r="D57" s="18" t="s">
        <v>107</v>
      </c>
      <c r="E57" s="16" t="s">
        <v>23</v>
      </c>
      <c r="F57" s="16" t="s">
        <v>15</v>
      </c>
      <c r="G57" s="22" t="s">
        <v>31</v>
      </c>
      <c r="H57" s="28"/>
      <c r="I57" s="28"/>
      <c r="J57" s="27">
        <v>43312</v>
      </c>
      <c r="K57" s="27">
        <v>43314</v>
      </c>
      <c r="L57" s="21">
        <v>16294.9</v>
      </c>
      <c r="M57" s="7"/>
    </row>
    <row r="58" spans="1:13" ht="57.4" customHeight="1" x14ac:dyDescent="0.35">
      <c r="A58" s="12" t="s">
        <v>118</v>
      </c>
      <c r="B58" s="16" t="s">
        <v>13</v>
      </c>
      <c r="C58" s="15" t="s">
        <v>119</v>
      </c>
      <c r="D58" s="18" t="s">
        <v>107</v>
      </c>
      <c r="E58" s="16" t="s">
        <v>23</v>
      </c>
      <c r="F58" s="16" t="s">
        <v>15</v>
      </c>
      <c r="G58" s="22" t="s">
        <v>32</v>
      </c>
      <c r="H58" s="28"/>
      <c r="I58" s="28"/>
      <c r="J58" s="27">
        <v>43311</v>
      </c>
      <c r="K58" s="27">
        <v>43311</v>
      </c>
      <c r="L58" s="21">
        <v>20568</v>
      </c>
      <c r="M58" s="7"/>
    </row>
    <row r="59" spans="1:13" ht="57.4" customHeight="1" x14ac:dyDescent="0.35">
      <c r="A59" s="12" t="s">
        <v>120</v>
      </c>
      <c r="B59" s="16" t="s">
        <v>13</v>
      </c>
      <c r="C59" s="15" t="s">
        <v>121</v>
      </c>
      <c r="D59" s="18" t="s">
        <v>107</v>
      </c>
      <c r="E59" s="16" t="s">
        <v>23</v>
      </c>
      <c r="F59" s="16" t="s">
        <v>15</v>
      </c>
      <c r="G59" s="22" t="s">
        <v>32</v>
      </c>
      <c r="H59" s="28"/>
      <c r="I59" s="28"/>
      <c r="J59" s="27">
        <v>43318</v>
      </c>
      <c r="K59" s="27">
        <v>43319</v>
      </c>
      <c r="L59" s="21">
        <v>23650.52</v>
      </c>
      <c r="M59" s="7"/>
    </row>
    <row r="60" spans="1:13" ht="57.4" customHeight="1" x14ac:dyDescent="0.35">
      <c r="A60" s="12" t="s">
        <v>122</v>
      </c>
      <c r="B60" s="16" t="s">
        <v>13</v>
      </c>
      <c r="C60" s="15" t="s">
        <v>123</v>
      </c>
      <c r="D60" s="18" t="s">
        <v>107</v>
      </c>
      <c r="E60" s="16" t="s">
        <v>24</v>
      </c>
      <c r="F60" s="16" t="s">
        <v>16</v>
      </c>
      <c r="G60" s="22" t="s">
        <v>31</v>
      </c>
      <c r="H60" s="28"/>
      <c r="I60" s="28"/>
      <c r="J60" s="27">
        <v>43129</v>
      </c>
      <c r="K60" s="27">
        <v>43136</v>
      </c>
      <c r="L60" s="21">
        <v>22423.94</v>
      </c>
      <c r="M60" s="7"/>
    </row>
    <row r="61" spans="1:13" ht="57.4" customHeight="1" x14ac:dyDescent="0.35">
      <c r="A61" s="12" t="s">
        <v>124</v>
      </c>
      <c r="B61" s="16" t="s">
        <v>13</v>
      </c>
      <c r="C61" s="15" t="s">
        <v>125</v>
      </c>
      <c r="D61" s="18" t="s">
        <v>107</v>
      </c>
      <c r="E61" s="16" t="s">
        <v>24</v>
      </c>
      <c r="F61" s="16" t="s">
        <v>16</v>
      </c>
      <c r="G61" s="22" t="s">
        <v>31</v>
      </c>
      <c r="H61" s="28"/>
      <c r="I61" s="28"/>
      <c r="J61" s="27">
        <v>43377</v>
      </c>
      <c r="K61" s="27">
        <v>43390</v>
      </c>
      <c r="L61" s="21">
        <v>30728.23</v>
      </c>
      <c r="M61" s="7"/>
    </row>
    <row r="62" spans="1:13" ht="57.4" customHeight="1" x14ac:dyDescent="0.35">
      <c r="A62" s="12" t="s">
        <v>126</v>
      </c>
      <c r="B62" s="16" t="s">
        <v>13</v>
      </c>
      <c r="C62" s="15" t="s">
        <v>127</v>
      </c>
      <c r="D62" s="18" t="s">
        <v>107</v>
      </c>
      <c r="E62" s="16" t="s">
        <v>24</v>
      </c>
      <c r="F62" s="16" t="s">
        <v>16</v>
      </c>
      <c r="G62" s="22" t="s">
        <v>32</v>
      </c>
      <c r="H62" s="28"/>
      <c r="I62" s="28"/>
      <c r="J62" s="27">
        <v>43121</v>
      </c>
      <c r="K62" s="27">
        <v>43132</v>
      </c>
      <c r="L62" s="21">
        <v>24135.91</v>
      </c>
      <c r="M62" s="7"/>
    </row>
    <row r="63" spans="1:13" ht="57.4" customHeight="1" x14ac:dyDescent="0.35">
      <c r="A63" s="12" t="s">
        <v>128</v>
      </c>
      <c r="B63" s="16" t="s">
        <v>13</v>
      </c>
      <c r="C63" s="15" t="s">
        <v>129</v>
      </c>
      <c r="D63" s="18" t="s">
        <v>107</v>
      </c>
      <c r="E63" s="16" t="s">
        <v>23</v>
      </c>
      <c r="F63" s="16" t="s">
        <v>15</v>
      </c>
      <c r="G63" s="22" t="s">
        <v>32</v>
      </c>
      <c r="H63" s="28"/>
      <c r="I63" s="28"/>
      <c r="J63" s="27">
        <v>43388</v>
      </c>
      <c r="K63" s="27">
        <v>43390</v>
      </c>
      <c r="L63" s="21">
        <v>40076.550000000003</v>
      </c>
      <c r="M63" s="7"/>
    </row>
    <row r="64" spans="1:13" ht="57.4" customHeight="1" x14ac:dyDescent="0.35">
      <c r="A64" s="12" t="s">
        <v>130</v>
      </c>
      <c r="B64" s="16" t="s">
        <v>13</v>
      </c>
      <c r="C64" s="15" t="s">
        <v>131</v>
      </c>
      <c r="D64" s="18" t="s">
        <v>107</v>
      </c>
      <c r="E64" s="16" t="s">
        <v>24</v>
      </c>
      <c r="F64" s="16" t="s">
        <v>16</v>
      </c>
      <c r="G64" s="22" t="s">
        <v>31</v>
      </c>
      <c r="H64" s="28"/>
      <c r="I64" s="28"/>
      <c r="J64" s="27" t="s">
        <v>136</v>
      </c>
      <c r="K64" s="27">
        <v>43699</v>
      </c>
      <c r="L64" s="21">
        <v>26375.33</v>
      </c>
      <c r="M64" s="7"/>
    </row>
    <row r="65" spans="1:13" ht="57.4" customHeight="1" x14ac:dyDescent="0.35">
      <c r="A65" s="12" t="s">
        <v>132</v>
      </c>
      <c r="B65" s="16" t="s">
        <v>13</v>
      </c>
      <c r="C65" s="15" t="s">
        <v>133</v>
      </c>
      <c r="D65" s="18" t="s">
        <v>107</v>
      </c>
      <c r="E65" s="16" t="s">
        <v>24</v>
      </c>
      <c r="F65" s="16" t="s">
        <v>16</v>
      </c>
      <c r="G65" s="22" t="s">
        <v>31</v>
      </c>
      <c r="H65" s="28"/>
      <c r="I65" s="28"/>
      <c r="J65" s="27">
        <v>43118</v>
      </c>
      <c r="K65" s="27">
        <v>43118</v>
      </c>
      <c r="L65" s="21">
        <v>20755.62</v>
      </c>
      <c r="M65" s="7"/>
    </row>
    <row r="66" spans="1:13" ht="57.4" customHeight="1" x14ac:dyDescent="0.35">
      <c r="A66" s="12" t="s">
        <v>134</v>
      </c>
      <c r="B66" s="16" t="s">
        <v>13</v>
      </c>
      <c r="C66" s="15" t="s">
        <v>135</v>
      </c>
      <c r="D66" s="18" t="s">
        <v>107</v>
      </c>
      <c r="E66" s="16" t="s">
        <v>23</v>
      </c>
      <c r="F66" s="16" t="s">
        <v>15</v>
      </c>
      <c r="G66" s="22" t="s">
        <v>32</v>
      </c>
      <c r="H66" s="28"/>
      <c r="I66" s="28"/>
      <c r="J66" s="27">
        <v>43390</v>
      </c>
      <c r="K66" s="27">
        <v>43391</v>
      </c>
      <c r="L66" s="21">
        <v>13298.37</v>
      </c>
      <c r="M66" s="7"/>
    </row>
    <row r="67" spans="1:13" ht="57.4" customHeight="1" x14ac:dyDescent="0.35">
      <c r="A67" s="12"/>
      <c r="B67" s="16"/>
      <c r="C67" s="15"/>
      <c r="D67" s="18"/>
      <c r="E67" s="16"/>
      <c r="F67" s="16"/>
      <c r="G67" s="22"/>
      <c r="H67" s="28"/>
      <c r="I67" s="28"/>
      <c r="J67" s="27"/>
      <c r="K67" s="34" t="s">
        <v>12</v>
      </c>
      <c r="L67" s="35">
        <f>SUM(L52:L66)</f>
        <v>337175.15</v>
      </c>
      <c r="M67" s="7"/>
    </row>
    <row r="69" spans="1:13" ht="18.5" x14ac:dyDescent="0.45">
      <c r="A69" s="36" t="s">
        <v>8</v>
      </c>
      <c r="D69" s="36"/>
    </row>
    <row r="70" spans="1:13" x14ac:dyDescent="0.35">
      <c r="A70" s="73" t="s">
        <v>0</v>
      </c>
      <c r="B70" s="74"/>
      <c r="C70" s="75"/>
      <c r="D70" s="73" t="s">
        <v>1</v>
      </c>
      <c r="E70" s="74"/>
      <c r="F70" s="75"/>
      <c r="G70" s="19"/>
      <c r="H70" s="19"/>
      <c r="I70" s="19"/>
      <c r="J70" s="76" t="s">
        <v>21</v>
      </c>
      <c r="K70" s="76" t="s">
        <v>22</v>
      </c>
      <c r="L70" s="68" t="s">
        <v>108</v>
      </c>
    </row>
    <row r="71" spans="1:13" ht="43.5" x14ac:dyDescent="0.35">
      <c r="A71" s="8" t="s">
        <v>3</v>
      </c>
      <c r="B71" s="8" t="s">
        <v>2</v>
      </c>
      <c r="C71" s="9" t="s">
        <v>4</v>
      </c>
      <c r="D71" s="10" t="s">
        <v>5</v>
      </c>
      <c r="E71" s="11" t="s">
        <v>26</v>
      </c>
      <c r="F71" s="11" t="s">
        <v>7</v>
      </c>
      <c r="G71" s="33" t="s">
        <v>27</v>
      </c>
      <c r="H71" s="33" t="s">
        <v>19</v>
      </c>
      <c r="I71" s="33" t="s">
        <v>20</v>
      </c>
      <c r="J71" s="77"/>
      <c r="K71" s="78"/>
      <c r="L71" s="69"/>
    </row>
    <row r="72" spans="1:13" ht="57.4" customHeight="1" x14ac:dyDescent="0.35">
      <c r="A72" s="12" t="s">
        <v>76</v>
      </c>
      <c r="B72" s="16" t="s">
        <v>8</v>
      </c>
      <c r="C72" s="15" t="s">
        <v>137</v>
      </c>
      <c r="D72" s="18"/>
      <c r="E72" s="16" t="s">
        <v>24</v>
      </c>
      <c r="F72" s="16" t="s">
        <v>16</v>
      </c>
      <c r="G72" s="22" t="s">
        <v>32</v>
      </c>
      <c r="H72" s="28" t="s">
        <v>138</v>
      </c>
      <c r="I72" s="28" t="s">
        <v>139</v>
      </c>
      <c r="J72" s="27">
        <v>43206</v>
      </c>
      <c r="K72" s="27">
        <v>43280</v>
      </c>
      <c r="L72" s="21">
        <f>130247.1+800</f>
        <v>131047.1</v>
      </c>
      <c r="M72" s="7"/>
    </row>
    <row r="73" spans="1:13" ht="57.4" customHeight="1" x14ac:dyDescent="0.35">
      <c r="A73" s="12" t="s">
        <v>76</v>
      </c>
      <c r="B73" s="16" t="s">
        <v>8</v>
      </c>
      <c r="C73" s="15" t="s">
        <v>140</v>
      </c>
      <c r="D73" s="18" t="s">
        <v>107</v>
      </c>
      <c r="E73" s="16" t="s">
        <v>24</v>
      </c>
      <c r="F73" s="16" t="s">
        <v>16</v>
      </c>
      <c r="G73" s="22" t="s">
        <v>32</v>
      </c>
      <c r="H73" s="28" t="s">
        <v>141</v>
      </c>
      <c r="I73" s="28" t="s">
        <v>142</v>
      </c>
      <c r="J73" s="27">
        <v>43283</v>
      </c>
      <c r="K73" s="27">
        <v>43708</v>
      </c>
      <c r="L73" s="21">
        <f>163818.71-79.92</f>
        <v>163738.78999999998</v>
      </c>
      <c r="M73" s="7"/>
    </row>
    <row r="74" spans="1:13" ht="57.4" customHeight="1" x14ac:dyDescent="0.35">
      <c r="A74" s="12" t="s">
        <v>143</v>
      </c>
      <c r="B74" s="16" t="s">
        <v>8</v>
      </c>
      <c r="C74" s="15" t="s">
        <v>144</v>
      </c>
      <c r="D74" s="18"/>
      <c r="E74" s="16" t="s">
        <v>23</v>
      </c>
      <c r="F74" s="16" t="s">
        <v>15</v>
      </c>
      <c r="G74" s="22" t="s">
        <v>32</v>
      </c>
      <c r="H74" s="28" t="s">
        <v>145</v>
      </c>
      <c r="I74" s="28" t="s">
        <v>139</v>
      </c>
      <c r="J74" s="27">
        <v>43274</v>
      </c>
      <c r="K74" s="27">
        <v>43274</v>
      </c>
      <c r="L74" s="21">
        <v>4188.1000000000004</v>
      </c>
      <c r="M74" s="7"/>
    </row>
    <row r="75" spans="1:13" ht="57.4" customHeight="1" x14ac:dyDescent="0.35">
      <c r="A75" s="12" t="s">
        <v>146</v>
      </c>
      <c r="B75" s="16" t="s">
        <v>8</v>
      </c>
      <c r="C75" s="15" t="s">
        <v>147</v>
      </c>
      <c r="D75" s="18" t="s">
        <v>107</v>
      </c>
      <c r="E75" s="16" t="s">
        <v>23</v>
      </c>
      <c r="F75" s="16" t="s">
        <v>15</v>
      </c>
      <c r="G75" s="22" t="s">
        <v>32</v>
      </c>
      <c r="H75" s="28" t="s">
        <v>148</v>
      </c>
      <c r="I75" s="28" t="s">
        <v>148</v>
      </c>
      <c r="J75" s="27">
        <v>43430</v>
      </c>
      <c r="K75" s="27">
        <v>43430</v>
      </c>
      <c r="L75" s="21">
        <v>14565.94</v>
      </c>
      <c r="M75" s="7"/>
    </row>
    <row r="76" spans="1:13" ht="57.4" customHeight="1" x14ac:dyDescent="0.35">
      <c r="A76" s="12" t="s">
        <v>149</v>
      </c>
      <c r="B76" s="16" t="s">
        <v>8</v>
      </c>
      <c r="C76" s="15" t="s">
        <v>150</v>
      </c>
      <c r="D76" s="18" t="s">
        <v>107</v>
      </c>
      <c r="E76" s="16" t="s">
        <v>23</v>
      </c>
      <c r="F76" s="16" t="s">
        <v>15</v>
      </c>
      <c r="G76" s="22" t="s">
        <v>32</v>
      </c>
      <c r="H76" s="28">
        <v>43160</v>
      </c>
      <c r="I76" s="28">
        <v>43160</v>
      </c>
      <c r="J76" s="27">
        <v>43171</v>
      </c>
      <c r="K76" s="27">
        <v>43175</v>
      </c>
      <c r="L76" s="21">
        <v>22668.62</v>
      </c>
      <c r="M76" s="7"/>
    </row>
    <row r="77" spans="1:13" ht="57.4" customHeight="1" x14ac:dyDescent="0.35">
      <c r="A77" s="12"/>
      <c r="B77" s="16" t="s">
        <v>8</v>
      </c>
      <c r="C77" s="15" t="s">
        <v>151</v>
      </c>
      <c r="D77" s="18" t="s">
        <v>107</v>
      </c>
      <c r="E77" s="16" t="s">
        <v>34</v>
      </c>
      <c r="F77" s="16" t="s">
        <v>152</v>
      </c>
      <c r="G77" s="22" t="s">
        <v>32</v>
      </c>
      <c r="H77" s="28" t="s">
        <v>153</v>
      </c>
      <c r="I77" s="28" t="s">
        <v>154</v>
      </c>
      <c r="J77" s="27">
        <v>43360</v>
      </c>
      <c r="K77" s="27">
        <v>43764</v>
      </c>
      <c r="L77" s="21">
        <v>31997.38</v>
      </c>
      <c r="M77" s="7"/>
    </row>
    <row r="78" spans="1:13" ht="57.4" customHeight="1" x14ac:dyDescent="0.35">
      <c r="A78" s="12" t="s">
        <v>76</v>
      </c>
      <c r="B78" s="16" t="s">
        <v>8</v>
      </c>
      <c r="C78" s="15" t="s">
        <v>155</v>
      </c>
      <c r="D78" s="18" t="s">
        <v>107</v>
      </c>
      <c r="E78" s="16" t="s">
        <v>34</v>
      </c>
      <c r="F78" s="16" t="s">
        <v>156</v>
      </c>
      <c r="G78" s="22" t="s">
        <v>32</v>
      </c>
      <c r="H78" s="28" t="s">
        <v>141</v>
      </c>
      <c r="I78" s="28" t="s">
        <v>141</v>
      </c>
      <c r="J78" s="27">
        <v>43297</v>
      </c>
      <c r="K78" s="27">
        <v>43311</v>
      </c>
      <c r="L78" s="21">
        <v>20411.7</v>
      </c>
      <c r="M78" s="7"/>
    </row>
    <row r="79" spans="1:13" ht="57.4" customHeight="1" x14ac:dyDescent="0.35">
      <c r="A79" s="12" t="s">
        <v>157</v>
      </c>
      <c r="B79" s="16" t="s">
        <v>8</v>
      </c>
      <c r="C79" s="15" t="s">
        <v>158</v>
      </c>
      <c r="D79" s="18" t="s">
        <v>107</v>
      </c>
      <c r="E79" s="16" t="s">
        <v>23</v>
      </c>
      <c r="F79" s="16" t="s">
        <v>15</v>
      </c>
      <c r="G79" s="22" t="s">
        <v>32</v>
      </c>
      <c r="H79" s="28" t="s">
        <v>141</v>
      </c>
      <c r="I79" s="28" t="s">
        <v>141</v>
      </c>
      <c r="J79" s="27">
        <v>43269</v>
      </c>
      <c r="K79" s="27">
        <v>43274</v>
      </c>
      <c r="L79" s="21">
        <v>16441.34</v>
      </c>
      <c r="M79" s="7"/>
    </row>
    <row r="80" spans="1:13" ht="57.4" customHeight="1" x14ac:dyDescent="0.35">
      <c r="A80" s="12"/>
      <c r="B80" s="16" t="s">
        <v>8</v>
      </c>
      <c r="C80" s="15" t="s">
        <v>159</v>
      </c>
      <c r="D80" s="18" t="s">
        <v>107</v>
      </c>
      <c r="E80" s="16" t="s">
        <v>23</v>
      </c>
      <c r="F80" s="16" t="s">
        <v>15</v>
      </c>
      <c r="G80" s="22" t="s">
        <v>32</v>
      </c>
      <c r="H80" s="28" t="s">
        <v>160</v>
      </c>
      <c r="I80" s="28" t="s">
        <v>161</v>
      </c>
      <c r="J80" s="27">
        <v>43128</v>
      </c>
      <c r="K80" s="27">
        <v>43495</v>
      </c>
      <c r="L80" s="21">
        <v>28128.66</v>
      </c>
      <c r="M80" s="7"/>
    </row>
    <row r="81" spans="1:13" ht="57.4" customHeight="1" x14ac:dyDescent="0.35">
      <c r="A81" s="12"/>
      <c r="B81" s="16" t="s">
        <v>8</v>
      </c>
      <c r="C81" s="15" t="s">
        <v>162</v>
      </c>
      <c r="D81" s="18" t="s">
        <v>107</v>
      </c>
      <c r="E81" s="16" t="s">
        <v>163</v>
      </c>
      <c r="F81" s="16" t="s">
        <v>17</v>
      </c>
      <c r="G81" s="22" t="s">
        <v>32</v>
      </c>
      <c r="H81" s="28" t="s">
        <v>153</v>
      </c>
      <c r="I81" s="28" t="s">
        <v>165</v>
      </c>
      <c r="J81" s="27">
        <v>43360</v>
      </c>
      <c r="K81" s="27">
        <v>43764</v>
      </c>
      <c r="L81" s="21">
        <v>5170</v>
      </c>
      <c r="M81" s="7"/>
    </row>
    <row r="82" spans="1:13" ht="57.4" customHeight="1" x14ac:dyDescent="0.35">
      <c r="A82" s="12" t="s">
        <v>166</v>
      </c>
      <c r="B82" s="16" t="s">
        <v>8</v>
      </c>
      <c r="C82" s="15" t="s">
        <v>167</v>
      </c>
      <c r="D82" s="18" t="s">
        <v>107</v>
      </c>
      <c r="E82" s="16" t="s">
        <v>23</v>
      </c>
      <c r="F82" s="16" t="s">
        <v>15</v>
      </c>
      <c r="G82" s="22" t="s">
        <v>32</v>
      </c>
      <c r="H82" s="28" t="s">
        <v>145</v>
      </c>
      <c r="I82" s="28" t="s">
        <v>145</v>
      </c>
      <c r="J82" s="27">
        <v>43234</v>
      </c>
      <c r="K82" s="27">
        <v>43234</v>
      </c>
      <c r="L82" s="21">
        <v>14074.7</v>
      </c>
      <c r="M82" s="7"/>
    </row>
    <row r="83" spans="1:13" ht="57.4" customHeight="1" x14ac:dyDescent="0.35">
      <c r="A83" s="12"/>
      <c r="B83" s="16" t="s">
        <v>8</v>
      </c>
      <c r="C83" s="15" t="s">
        <v>168</v>
      </c>
      <c r="D83" s="18" t="s">
        <v>169</v>
      </c>
      <c r="E83" s="16" t="s">
        <v>24</v>
      </c>
      <c r="F83" s="16" t="s">
        <v>170</v>
      </c>
      <c r="G83" s="22" t="s">
        <v>32</v>
      </c>
      <c r="H83" s="28">
        <v>43435</v>
      </c>
      <c r="I83" s="28">
        <v>43435</v>
      </c>
      <c r="J83" s="27">
        <v>43430</v>
      </c>
      <c r="K83" s="27">
        <v>43430</v>
      </c>
      <c r="L83" s="21">
        <f>8802.67+23.8</f>
        <v>8826.4699999999993</v>
      </c>
      <c r="M83" s="7"/>
    </row>
    <row r="84" spans="1:13" ht="57.4" customHeight="1" x14ac:dyDescent="0.35">
      <c r="A84" s="12"/>
      <c r="B84" s="16" t="s">
        <v>8</v>
      </c>
      <c r="C84" s="15" t="s">
        <v>171</v>
      </c>
      <c r="D84" s="18" t="s">
        <v>107</v>
      </c>
      <c r="E84" s="16" t="s">
        <v>24</v>
      </c>
      <c r="F84" s="16" t="s">
        <v>15</v>
      </c>
      <c r="G84" s="22" t="s">
        <v>32</v>
      </c>
      <c r="H84" s="28" t="s">
        <v>142</v>
      </c>
      <c r="I84" s="28" t="s">
        <v>142</v>
      </c>
      <c r="J84" s="27">
        <v>43283</v>
      </c>
      <c r="K84" s="27">
        <v>43708</v>
      </c>
      <c r="L84" s="21">
        <v>60</v>
      </c>
      <c r="M84" s="7"/>
    </row>
    <row r="85" spans="1:13" ht="57.4" customHeight="1" x14ac:dyDescent="0.35">
      <c r="A85" s="12"/>
      <c r="B85" s="16" t="s">
        <v>8</v>
      </c>
      <c r="C85" s="15" t="s">
        <v>172</v>
      </c>
      <c r="D85" s="18" t="s">
        <v>107</v>
      </c>
      <c r="E85" s="16" t="s">
        <v>24</v>
      </c>
      <c r="F85" s="16" t="s">
        <v>15</v>
      </c>
      <c r="G85" s="22" t="s">
        <v>32</v>
      </c>
      <c r="H85" s="28" t="s">
        <v>142</v>
      </c>
      <c r="I85" s="28" t="s">
        <v>142</v>
      </c>
      <c r="J85" s="27">
        <v>43213</v>
      </c>
      <c r="K85" s="27">
        <v>43708</v>
      </c>
      <c r="L85" s="21">
        <v>2986.91</v>
      </c>
      <c r="M85" s="7"/>
    </row>
    <row r="86" spans="1:13" ht="57.4" customHeight="1" x14ac:dyDescent="0.35">
      <c r="A86" s="12"/>
      <c r="B86" s="16" t="s">
        <v>8</v>
      </c>
      <c r="C86" s="15" t="s">
        <v>173</v>
      </c>
      <c r="D86" s="18" t="s">
        <v>107</v>
      </c>
      <c r="E86" s="16" t="s">
        <v>24</v>
      </c>
      <c r="F86" s="16" t="s">
        <v>15</v>
      </c>
      <c r="G86" s="22" t="s">
        <v>32</v>
      </c>
      <c r="H86" s="28" t="s">
        <v>160</v>
      </c>
      <c r="I86" s="28" t="s">
        <v>174</v>
      </c>
      <c r="J86" s="27">
        <v>43472</v>
      </c>
      <c r="K86" s="27">
        <v>43555</v>
      </c>
      <c r="L86" s="21">
        <f>76073.5-2640.46</f>
        <v>73433.039999999994</v>
      </c>
      <c r="M86" s="7"/>
    </row>
    <row r="87" spans="1:13" ht="57.4" customHeight="1" x14ac:dyDescent="0.35">
      <c r="A87" s="12"/>
      <c r="B87" s="16" t="s">
        <v>8</v>
      </c>
      <c r="C87" s="15" t="s">
        <v>175</v>
      </c>
      <c r="D87" s="18" t="s">
        <v>107</v>
      </c>
      <c r="E87" s="16" t="s">
        <v>23</v>
      </c>
      <c r="F87" s="16" t="s">
        <v>15</v>
      </c>
      <c r="G87" s="22" t="s">
        <v>32</v>
      </c>
      <c r="H87" s="28" t="s">
        <v>176</v>
      </c>
      <c r="I87" s="28" t="s">
        <v>138</v>
      </c>
      <c r="J87" s="27">
        <v>43213</v>
      </c>
      <c r="K87" s="27">
        <v>43217</v>
      </c>
      <c r="L87" s="21">
        <v>23557.32</v>
      </c>
      <c r="M87" s="7"/>
    </row>
    <row r="88" spans="1:13" ht="57.4" customHeight="1" x14ac:dyDescent="0.35">
      <c r="A88" s="12"/>
      <c r="B88" s="16" t="s">
        <v>8</v>
      </c>
      <c r="C88" s="15" t="s">
        <v>177</v>
      </c>
      <c r="D88" s="18"/>
      <c r="E88" s="16"/>
      <c r="F88" s="16"/>
      <c r="G88" s="22"/>
      <c r="H88" s="28"/>
      <c r="I88" s="28"/>
      <c r="J88" s="27"/>
      <c r="K88" s="27"/>
      <c r="L88" s="21">
        <v>42015.68</v>
      </c>
      <c r="M88" s="7"/>
    </row>
    <row r="89" spans="1:13" ht="57.4" customHeight="1" x14ac:dyDescent="0.35">
      <c r="A89" s="12"/>
      <c r="B89" s="16" t="s">
        <v>8</v>
      </c>
      <c r="C89" s="15" t="s">
        <v>178</v>
      </c>
      <c r="D89" s="18" t="s">
        <v>107</v>
      </c>
      <c r="E89" s="16" t="s">
        <v>23</v>
      </c>
      <c r="F89" s="16" t="s">
        <v>164</v>
      </c>
      <c r="G89" s="22" t="s">
        <v>32</v>
      </c>
      <c r="H89" s="28" t="s">
        <v>138</v>
      </c>
      <c r="I89" s="28" t="s">
        <v>138</v>
      </c>
      <c r="J89" s="27"/>
      <c r="K89" s="27"/>
      <c r="L89" s="21">
        <f>2800-2370</f>
        <v>430</v>
      </c>
      <c r="M89" s="7"/>
    </row>
    <row r="90" spans="1:13" ht="57.4" customHeight="1" x14ac:dyDescent="0.35">
      <c r="A90" s="12"/>
      <c r="B90" s="16" t="s">
        <v>8</v>
      </c>
      <c r="C90" s="15" t="s">
        <v>179</v>
      </c>
      <c r="D90" s="18"/>
      <c r="E90" s="16"/>
      <c r="F90" s="16"/>
      <c r="G90" s="22"/>
      <c r="H90" s="28" t="s">
        <v>138</v>
      </c>
      <c r="I90" s="28" t="s">
        <v>138</v>
      </c>
      <c r="J90" s="27"/>
      <c r="K90" s="27"/>
      <c r="L90" s="21">
        <v>3976.5</v>
      </c>
      <c r="M90" s="7"/>
    </row>
    <row r="91" spans="1:13" ht="57.4" customHeight="1" x14ac:dyDescent="0.35">
      <c r="A91" s="12"/>
      <c r="B91" s="16" t="s">
        <v>8</v>
      </c>
      <c r="C91" s="15" t="s">
        <v>104</v>
      </c>
      <c r="D91" s="18"/>
      <c r="E91" s="16"/>
      <c r="F91" s="16"/>
      <c r="G91" s="22"/>
      <c r="H91" s="28"/>
      <c r="I91" s="28"/>
      <c r="J91" s="27"/>
      <c r="K91" s="27"/>
      <c r="L91" s="21">
        <v>90943.64</v>
      </c>
      <c r="M91" s="7"/>
    </row>
    <row r="92" spans="1:13" ht="57.4" customHeight="1" x14ac:dyDescent="0.35">
      <c r="A92" s="12"/>
      <c r="B92" s="16"/>
      <c r="C92" s="15"/>
      <c r="D92" s="18"/>
      <c r="E92" s="16"/>
      <c r="F92" s="16"/>
      <c r="G92" s="22"/>
      <c r="H92" s="28"/>
      <c r="I92" s="28"/>
      <c r="J92" s="27"/>
      <c r="K92" s="34" t="s">
        <v>12</v>
      </c>
      <c r="L92" s="35">
        <f>SUM(L72:L91)</f>
        <v>698661.89</v>
      </c>
      <c r="M92" s="7"/>
    </row>
    <row r="94" spans="1:13" ht="18.5" x14ac:dyDescent="0.45">
      <c r="A94" s="37" t="s">
        <v>10</v>
      </c>
    </row>
    <row r="95" spans="1:13" x14ac:dyDescent="0.35">
      <c r="A95" s="73" t="s">
        <v>0</v>
      </c>
      <c r="B95" s="74"/>
      <c r="C95" s="75"/>
      <c r="D95" s="73" t="s">
        <v>1</v>
      </c>
      <c r="E95" s="74"/>
      <c r="F95" s="75"/>
      <c r="G95" s="19"/>
      <c r="H95" s="19"/>
      <c r="I95" s="19"/>
      <c r="J95" s="76" t="s">
        <v>21</v>
      </c>
      <c r="K95" s="76" t="s">
        <v>22</v>
      </c>
      <c r="L95" s="68" t="s">
        <v>108</v>
      </c>
    </row>
    <row r="96" spans="1:13" ht="43.5" x14ac:dyDescent="0.35">
      <c r="A96" s="8" t="s">
        <v>3</v>
      </c>
      <c r="B96" s="8" t="s">
        <v>2</v>
      </c>
      <c r="C96" s="9" t="s">
        <v>4</v>
      </c>
      <c r="D96" s="10" t="s">
        <v>5</v>
      </c>
      <c r="E96" s="11" t="s">
        <v>26</v>
      </c>
      <c r="F96" s="11" t="s">
        <v>7</v>
      </c>
      <c r="G96" s="33" t="s">
        <v>27</v>
      </c>
      <c r="H96" s="33" t="s">
        <v>19</v>
      </c>
      <c r="I96" s="33" t="s">
        <v>20</v>
      </c>
      <c r="J96" s="77"/>
      <c r="K96" s="78"/>
      <c r="L96" s="69"/>
    </row>
    <row r="97" spans="1:13" ht="57.4" customHeight="1" x14ac:dyDescent="0.35">
      <c r="A97" s="12" t="s">
        <v>180</v>
      </c>
      <c r="B97" s="16" t="s">
        <v>10</v>
      </c>
      <c r="C97" s="15" t="s">
        <v>181</v>
      </c>
      <c r="D97" s="18" t="s">
        <v>107</v>
      </c>
      <c r="E97" s="16" t="s">
        <v>24</v>
      </c>
      <c r="F97" s="16" t="s">
        <v>17</v>
      </c>
      <c r="G97" s="22" t="s">
        <v>31</v>
      </c>
      <c r="H97" s="28">
        <v>43311</v>
      </c>
      <c r="I97" s="28">
        <v>43322</v>
      </c>
      <c r="J97" s="27">
        <v>43360</v>
      </c>
      <c r="K97" s="27">
        <v>43376</v>
      </c>
      <c r="L97" s="21">
        <v>30000</v>
      </c>
      <c r="M97" s="7"/>
    </row>
    <row r="98" spans="1:13" ht="57.4" customHeight="1" x14ac:dyDescent="0.35">
      <c r="A98" s="12" t="s">
        <v>182</v>
      </c>
      <c r="B98" s="16" t="s">
        <v>10</v>
      </c>
      <c r="C98" s="15" t="s">
        <v>183</v>
      </c>
      <c r="D98" s="18" t="s">
        <v>107</v>
      </c>
      <c r="E98" s="16" t="s">
        <v>24</v>
      </c>
      <c r="F98" s="16" t="s">
        <v>16</v>
      </c>
      <c r="G98" s="22" t="s">
        <v>32</v>
      </c>
      <c r="H98" s="28">
        <v>43472</v>
      </c>
      <c r="I98" s="28">
        <v>43476</v>
      </c>
      <c r="J98" s="27">
        <v>43472</v>
      </c>
      <c r="K98" s="27">
        <v>43476</v>
      </c>
      <c r="L98" s="21">
        <v>13994.04</v>
      </c>
      <c r="M98" s="7"/>
    </row>
    <row r="99" spans="1:13" ht="57.4" customHeight="1" x14ac:dyDescent="0.35">
      <c r="A99" s="12" t="s">
        <v>184</v>
      </c>
      <c r="B99" s="16" t="s">
        <v>10</v>
      </c>
      <c r="C99" s="15" t="s">
        <v>185</v>
      </c>
      <c r="D99" s="18" t="s">
        <v>107</v>
      </c>
      <c r="E99" s="16" t="s">
        <v>24</v>
      </c>
      <c r="F99" s="16" t="s">
        <v>17</v>
      </c>
      <c r="G99" s="22" t="s">
        <v>32</v>
      </c>
      <c r="H99" s="28">
        <v>43760</v>
      </c>
      <c r="I99" s="28">
        <v>43764</v>
      </c>
      <c r="J99" s="27">
        <v>43760</v>
      </c>
      <c r="K99" s="27">
        <v>43764</v>
      </c>
      <c r="L99" s="21">
        <v>31850.81</v>
      </c>
      <c r="M99" s="7"/>
    </row>
    <row r="100" spans="1:13" ht="57.4" customHeight="1" x14ac:dyDescent="0.35">
      <c r="A100" s="12" t="s">
        <v>182</v>
      </c>
      <c r="B100" s="16" t="s">
        <v>10</v>
      </c>
      <c r="C100" s="15" t="s">
        <v>186</v>
      </c>
      <c r="D100" s="18" t="s">
        <v>107</v>
      </c>
      <c r="E100" s="16" t="s">
        <v>24</v>
      </c>
      <c r="F100" s="16" t="s">
        <v>17</v>
      </c>
      <c r="G100" s="22" t="s">
        <v>32</v>
      </c>
      <c r="H100" s="28">
        <v>43476</v>
      </c>
      <c r="I100" s="28">
        <v>43481</v>
      </c>
      <c r="J100" s="27">
        <v>43343</v>
      </c>
      <c r="K100" s="27">
        <v>43343</v>
      </c>
      <c r="L100" s="21">
        <v>4878.54</v>
      </c>
      <c r="M100" s="7"/>
    </row>
    <row r="101" spans="1:13" ht="57.4" customHeight="1" x14ac:dyDescent="0.35">
      <c r="A101" s="12" t="s">
        <v>187</v>
      </c>
      <c r="B101" s="16" t="s">
        <v>10</v>
      </c>
      <c r="C101" s="15" t="s">
        <v>188</v>
      </c>
      <c r="D101" s="18" t="s">
        <v>107</v>
      </c>
      <c r="E101" s="16" t="s">
        <v>24</v>
      </c>
      <c r="F101" s="16" t="s">
        <v>17</v>
      </c>
      <c r="G101" s="22" t="s">
        <v>32</v>
      </c>
      <c r="H101" s="28">
        <v>43466</v>
      </c>
      <c r="I101" s="28">
        <v>43466</v>
      </c>
      <c r="J101" s="27">
        <v>43472</v>
      </c>
      <c r="K101" s="27">
        <v>43474</v>
      </c>
      <c r="L101" s="21">
        <v>5327.08</v>
      </c>
      <c r="M101" s="7"/>
    </row>
    <row r="102" spans="1:13" ht="57.4" customHeight="1" x14ac:dyDescent="0.35">
      <c r="A102" s="12" t="s">
        <v>189</v>
      </c>
      <c r="B102" s="16" t="s">
        <v>10</v>
      </c>
      <c r="C102" s="15" t="s">
        <v>190</v>
      </c>
      <c r="D102" s="18" t="s">
        <v>107</v>
      </c>
      <c r="E102" s="16" t="s">
        <v>24</v>
      </c>
      <c r="F102" s="16" t="s">
        <v>17</v>
      </c>
      <c r="G102" s="22" t="s">
        <v>31</v>
      </c>
      <c r="H102" s="28">
        <v>43446</v>
      </c>
      <c r="I102" s="28">
        <v>43452</v>
      </c>
      <c r="J102" s="27">
        <v>43444</v>
      </c>
      <c r="K102" s="27">
        <v>43448</v>
      </c>
      <c r="L102" s="21">
        <v>12878.06</v>
      </c>
      <c r="M102" s="7"/>
    </row>
    <row r="103" spans="1:13" ht="57.4" customHeight="1" x14ac:dyDescent="0.35">
      <c r="A103" s="12" t="s">
        <v>191</v>
      </c>
      <c r="B103" s="16" t="s">
        <v>10</v>
      </c>
      <c r="C103" s="15" t="s">
        <v>192</v>
      </c>
      <c r="D103" s="18" t="s">
        <v>107</v>
      </c>
      <c r="E103" s="16" t="s">
        <v>24</v>
      </c>
      <c r="F103" s="16" t="s">
        <v>17</v>
      </c>
      <c r="G103" s="22" t="s">
        <v>31</v>
      </c>
      <c r="H103" s="28">
        <v>43297</v>
      </c>
      <c r="I103" s="28">
        <v>43308</v>
      </c>
      <c r="J103" s="27">
        <v>43297</v>
      </c>
      <c r="K103" s="27">
        <v>43306</v>
      </c>
      <c r="L103" s="21">
        <v>19007.89</v>
      </c>
      <c r="M103" s="7"/>
    </row>
    <row r="104" spans="1:13" ht="57.4" customHeight="1" x14ac:dyDescent="0.35">
      <c r="A104" s="12" t="s">
        <v>193</v>
      </c>
      <c r="B104" s="16" t="s">
        <v>10</v>
      </c>
      <c r="C104" s="15" t="s">
        <v>194</v>
      </c>
      <c r="D104" s="18" t="s">
        <v>107</v>
      </c>
      <c r="E104" s="16" t="s">
        <v>24</v>
      </c>
      <c r="F104" s="16" t="s">
        <v>17</v>
      </c>
      <c r="G104" s="22" t="s">
        <v>32</v>
      </c>
      <c r="H104" s="28">
        <v>43343</v>
      </c>
      <c r="I104" s="28">
        <v>43350</v>
      </c>
      <c r="J104" s="27">
        <v>43340</v>
      </c>
      <c r="K104" s="27">
        <v>43343</v>
      </c>
      <c r="L104" s="21">
        <v>14526.73</v>
      </c>
      <c r="M104" s="7"/>
    </row>
    <row r="105" spans="1:13" ht="57.4" customHeight="1" x14ac:dyDescent="0.35">
      <c r="A105" s="12" t="s">
        <v>195</v>
      </c>
      <c r="B105" s="16" t="s">
        <v>10</v>
      </c>
      <c r="C105" s="15" t="s">
        <v>196</v>
      </c>
      <c r="D105" s="18" t="s">
        <v>107</v>
      </c>
      <c r="E105" s="16" t="s">
        <v>24</v>
      </c>
      <c r="F105" s="16" t="s">
        <v>17</v>
      </c>
      <c r="G105" s="22" t="s">
        <v>32</v>
      </c>
      <c r="H105" s="28">
        <v>43497</v>
      </c>
      <c r="I105" s="28">
        <v>43497</v>
      </c>
      <c r="J105" s="27">
        <v>43514</v>
      </c>
      <c r="K105" s="27">
        <v>43515</v>
      </c>
      <c r="L105" s="21">
        <v>4638.79</v>
      </c>
      <c r="M105" s="7"/>
    </row>
    <row r="106" spans="1:13" ht="57.4" customHeight="1" x14ac:dyDescent="0.35">
      <c r="A106" s="12" t="s">
        <v>197</v>
      </c>
      <c r="B106" s="16" t="s">
        <v>10</v>
      </c>
      <c r="C106" s="15" t="s">
        <v>198</v>
      </c>
      <c r="D106" s="18" t="s">
        <v>107</v>
      </c>
      <c r="E106" s="16" t="s">
        <v>24</v>
      </c>
      <c r="F106" s="16" t="s">
        <v>17</v>
      </c>
      <c r="G106" s="22" t="s">
        <v>31</v>
      </c>
      <c r="H106" s="28">
        <v>43344</v>
      </c>
      <c r="I106" s="28">
        <v>43344</v>
      </c>
      <c r="J106" s="27">
        <v>43362</v>
      </c>
      <c r="K106" s="27">
        <v>43362</v>
      </c>
      <c r="L106" s="21">
        <v>13073.82</v>
      </c>
      <c r="M106" s="7"/>
    </row>
    <row r="107" spans="1:13" ht="57.4" customHeight="1" x14ac:dyDescent="0.35">
      <c r="A107" s="12" t="s">
        <v>199</v>
      </c>
      <c r="B107" s="16" t="s">
        <v>10</v>
      </c>
      <c r="C107" s="15" t="s">
        <v>200</v>
      </c>
      <c r="D107" s="18" t="s">
        <v>107</v>
      </c>
      <c r="E107" s="16" t="s">
        <v>24</v>
      </c>
      <c r="F107" s="16" t="s">
        <v>17</v>
      </c>
      <c r="G107" s="22" t="s">
        <v>31</v>
      </c>
      <c r="H107" s="28">
        <v>43344</v>
      </c>
      <c r="I107" s="28">
        <v>43344</v>
      </c>
      <c r="J107" s="27">
        <v>43370</v>
      </c>
      <c r="K107" s="27">
        <v>43371</v>
      </c>
      <c r="L107" s="21">
        <v>7000.02</v>
      </c>
      <c r="M107" s="7"/>
    </row>
    <row r="108" spans="1:13" ht="57.4" customHeight="1" x14ac:dyDescent="0.35">
      <c r="A108" s="12" t="s">
        <v>201</v>
      </c>
      <c r="B108" s="16" t="s">
        <v>10</v>
      </c>
      <c r="C108" s="15" t="s">
        <v>202</v>
      </c>
      <c r="D108" s="18" t="s">
        <v>107</v>
      </c>
      <c r="E108" s="16" t="s">
        <v>24</v>
      </c>
      <c r="F108" s="16" t="s">
        <v>17</v>
      </c>
      <c r="G108" s="22" t="s">
        <v>31</v>
      </c>
      <c r="H108" s="28">
        <v>43497</v>
      </c>
      <c r="I108" s="28">
        <v>43497</v>
      </c>
      <c r="J108" s="27">
        <v>43522</v>
      </c>
      <c r="K108" s="27">
        <v>43523</v>
      </c>
      <c r="L108" s="21">
        <v>4722.7</v>
      </c>
      <c r="M108" s="7"/>
    </row>
    <row r="109" spans="1:13" ht="57.4" customHeight="1" x14ac:dyDescent="0.35">
      <c r="A109" s="12" t="s">
        <v>203</v>
      </c>
      <c r="B109" s="16" t="s">
        <v>10</v>
      </c>
      <c r="C109" s="15" t="s">
        <v>204</v>
      </c>
      <c r="D109" s="18" t="s">
        <v>107</v>
      </c>
      <c r="E109" s="16" t="s">
        <v>24</v>
      </c>
      <c r="F109" s="16" t="s">
        <v>17</v>
      </c>
      <c r="G109" s="22" t="s">
        <v>32</v>
      </c>
      <c r="H109" s="28">
        <v>43313</v>
      </c>
      <c r="I109" s="28">
        <v>43313</v>
      </c>
      <c r="J109" s="27">
        <v>43705</v>
      </c>
      <c r="K109" s="27">
        <v>43706</v>
      </c>
      <c r="L109" s="21">
        <v>2232.6799999999998</v>
      </c>
      <c r="M109" s="7"/>
    </row>
    <row r="110" spans="1:13" ht="57.4" customHeight="1" x14ac:dyDescent="0.35">
      <c r="A110" s="12" t="s">
        <v>205</v>
      </c>
      <c r="B110" s="16" t="s">
        <v>10</v>
      </c>
      <c r="C110" s="15" t="s">
        <v>206</v>
      </c>
      <c r="D110" s="18" t="s">
        <v>107</v>
      </c>
      <c r="E110" s="16" t="s">
        <v>24</v>
      </c>
      <c r="F110" s="16" t="s">
        <v>17</v>
      </c>
      <c r="G110" s="22" t="s">
        <v>32</v>
      </c>
      <c r="H110" s="28">
        <v>43497</v>
      </c>
      <c r="I110" s="28">
        <v>43497</v>
      </c>
      <c r="J110" s="27">
        <v>43493</v>
      </c>
      <c r="K110" s="27">
        <v>43525</v>
      </c>
      <c r="L110" s="21">
        <v>6810.5330000000004</v>
      </c>
      <c r="M110" s="7"/>
    </row>
    <row r="111" spans="1:13" ht="57.4" customHeight="1" x14ac:dyDescent="0.35">
      <c r="A111" s="12" t="s">
        <v>205</v>
      </c>
      <c r="B111" s="16" t="s">
        <v>10</v>
      </c>
      <c r="C111" s="15" t="s">
        <v>207</v>
      </c>
      <c r="D111" s="18" t="s">
        <v>107</v>
      </c>
      <c r="E111" s="16" t="s">
        <v>24</v>
      </c>
      <c r="F111" s="16" t="s">
        <v>17</v>
      </c>
      <c r="G111" s="22" t="s">
        <v>31</v>
      </c>
      <c r="H111" s="28">
        <v>43497</v>
      </c>
      <c r="I111" s="28">
        <v>43497</v>
      </c>
      <c r="J111" s="27">
        <v>43432</v>
      </c>
      <c r="K111" s="27">
        <v>43434</v>
      </c>
      <c r="L111" s="21">
        <v>8116.14</v>
      </c>
      <c r="M111" s="7"/>
    </row>
    <row r="112" spans="1:13" ht="57.4" customHeight="1" x14ac:dyDescent="0.35">
      <c r="A112" s="12" t="s">
        <v>208</v>
      </c>
      <c r="B112" s="16" t="s">
        <v>10</v>
      </c>
      <c r="C112" s="15" t="s">
        <v>209</v>
      </c>
      <c r="D112" s="18" t="s">
        <v>107</v>
      </c>
      <c r="E112" s="16" t="s">
        <v>24</v>
      </c>
      <c r="F112" s="16" t="s">
        <v>17</v>
      </c>
      <c r="G112" s="22" t="s">
        <v>31</v>
      </c>
      <c r="H112" s="28">
        <v>43425</v>
      </c>
      <c r="I112" s="28">
        <v>43425</v>
      </c>
      <c r="J112" s="27">
        <v>43425</v>
      </c>
      <c r="K112" s="27">
        <v>43427</v>
      </c>
      <c r="L112" s="21">
        <v>504.71</v>
      </c>
      <c r="M112" s="7"/>
    </row>
    <row r="113" spans="1:13" ht="57.4" customHeight="1" x14ac:dyDescent="0.35">
      <c r="A113" s="12" t="s">
        <v>210</v>
      </c>
      <c r="B113" s="16" t="s">
        <v>10</v>
      </c>
      <c r="C113" s="15" t="s">
        <v>211</v>
      </c>
      <c r="D113" s="18" t="s">
        <v>107</v>
      </c>
      <c r="E113" s="16" t="s">
        <v>24</v>
      </c>
      <c r="F113" s="16" t="s">
        <v>17</v>
      </c>
      <c r="G113" s="22" t="s">
        <v>31</v>
      </c>
      <c r="H113" s="28">
        <v>43283</v>
      </c>
      <c r="I113" s="28">
        <v>43283</v>
      </c>
      <c r="J113" s="27">
        <v>43283</v>
      </c>
      <c r="K113" s="27">
        <v>43285</v>
      </c>
      <c r="L113" s="21">
        <v>2500</v>
      </c>
      <c r="M113" s="7"/>
    </row>
    <row r="114" spans="1:13" ht="57.4" customHeight="1" x14ac:dyDescent="0.35">
      <c r="A114" s="12" t="s">
        <v>212</v>
      </c>
      <c r="B114" s="16" t="s">
        <v>10</v>
      </c>
      <c r="C114" s="15" t="s">
        <v>213</v>
      </c>
      <c r="D114" s="18" t="s">
        <v>107</v>
      </c>
      <c r="E114" s="16" t="s">
        <v>24</v>
      </c>
      <c r="F114" s="16" t="s">
        <v>17</v>
      </c>
      <c r="G114" s="22" t="s">
        <v>32</v>
      </c>
      <c r="H114" s="28">
        <v>43514</v>
      </c>
      <c r="I114" s="28">
        <v>43518</v>
      </c>
      <c r="J114" s="27">
        <v>43514</v>
      </c>
      <c r="K114" s="27">
        <v>43518</v>
      </c>
      <c r="L114" s="21">
        <v>65000</v>
      </c>
      <c r="M114" s="7"/>
    </row>
    <row r="115" spans="1:13" ht="57.4" customHeight="1" x14ac:dyDescent="0.35">
      <c r="A115" s="12" t="s">
        <v>76</v>
      </c>
      <c r="B115" s="16" t="s">
        <v>10</v>
      </c>
      <c r="C115" s="15" t="s">
        <v>214</v>
      </c>
      <c r="D115" s="18" t="s">
        <v>107</v>
      </c>
      <c r="E115" s="16" t="s">
        <v>25</v>
      </c>
      <c r="F115" s="16" t="s">
        <v>17</v>
      </c>
      <c r="G115" s="22" t="s">
        <v>31</v>
      </c>
      <c r="H115" s="28">
        <v>43318</v>
      </c>
      <c r="I115" s="28">
        <v>43329</v>
      </c>
      <c r="J115" s="27">
        <v>43318</v>
      </c>
      <c r="K115" s="27">
        <v>43329</v>
      </c>
      <c r="L115" s="21">
        <f>11705.03+25017.41</f>
        <v>36722.44</v>
      </c>
      <c r="M115" s="7"/>
    </row>
    <row r="116" spans="1:13" ht="57.4" customHeight="1" x14ac:dyDescent="0.35">
      <c r="A116" s="12" t="s">
        <v>76</v>
      </c>
      <c r="B116" s="16" t="s">
        <v>10</v>
      </c>
      <c r="C116" s="15" t="s">
        <v>215</v>
      </c>
      <c r="D116" s="18" t="s">
        <v>107</v>
      </c>
      <c r="E116" s="16" t="s">
        <v>24</v>
      </c>
      <c r="F116" s="16" t="s">
        <v>17</v>
      </c>
      <c r="G116" s="22" t="s">
        <v>32</v>
      </c>
      <c r="H116" s="28">
        <v>43423</v>
      </c>
      <c r="I116" s="28">
        <v>43497</v>
      </c>
      <c r="J116" s="27">
        <v>43241</v>
      </c>
      <c r="K116" s="27">
        <v>43266</v>
      </c>
      <c r="L116" s="21">
        <v>49685.25</v>
      </c>
      <c r="M116" s="7"/>
    </row>
    <row r="117" spans="1:13" ht="57.4" customHeight="1" x14ac:dyDescent="0.35">
      <c r="A117" s="12"/>
      <c r="B117" s="16" t="s">
        <v>10</v>
      </c>
      <c r="C117" s="15" t="s">
        <v>216</v>
      </c>
      <c r="D117" s="18" t="s">
        <v>107</v>
      </c>
      <c r="E117" s="16" t="s">
        <v>23</v>
      </c>
      <c r="F117" s="16" t="s">
        <v>17</v>
      </c>
      <c r="G117" s="22" t="s">
        <v>32</v>
      </c>
      <c r="H117" s="28">
        <v>43797</v>
      </c>
      <c r="I117" s="28">
        <v>43803</v>
      </c>
      <c r="J117" s="27">
        <v>43797</v>
      </c>
      <c r="K117" s="27">
        <v>43803</v>
      </c>
      <c r="L117" s="21">
        <v>15253.8</v>
      </c>
      <c r="M117" s="7"/>
    </row>
    <row r="118" spans="1:13" ht="57.4" customHeight="1" x14ac:dyDescent="0.35">
      <c r="A118" s="12"/>
      <c r="B118" s="16" t="s">
        <v>10</v>
      </c>
      <c r="C118" s="15" t="s">
        <v>104</v>
      </c>
      <c r="D118" s="18"/>
      <c r="E118" s="16"/>
      <c r="F118" s="16" t="s">
        <v>17</v>
      </c>
      <c r="G118" s="22"/>
      <c r="H118" s="28"/>
      <c r="I118" s="28"/>
      <c r="J118" s="27"/>
      <c r="K118" s="27"/>
      <c r="L118" s="21">
        <v>37355.120000000003</v>
      </c>
      <c r="M118" s="7"/>
    </row>
    <row r="119" spans="1:13" ht="57.4" customHeight="1" x14ac:dyDescent="0.35">
      <c r="A119" s="12"/>
      <c r="B119" s="16" t="s">
        <v>10</v>
      </c>
      <c r="C119" s="15" t="s">
        <v>105</v>
      </c>
      <c r="D119" s="18"/>
      <c r="E119" s="16"/>
      <c r="F119" s="16" t="s">
        <v>17</v>
      </c>
      <c r="G119" s="22"/>
      <c r="H119" s="28"/>
      <c r="I119" s="28"/>
      <c r="J119" s="27"/>
      <c r="K119" s="27"/>
      <c r="L119" s="21">
        <v>42015.68</v>
      </c>
      <c r="M119" s="7"/>
    </row>
    <row r="120" spans="1:13" ht="57.4" customHeight="1" x14ac:dyDescent="0.35">
      <c r="A120" s="12"/>
      <c r="B120" s="16"/>
      <c r="C120" s="15"/>
      <c r="D120" s="18"/>
      <c r="E120" s="16"/>
      <c r="F120" s="16"/>
      <c r="G120" s="22"/>
      <c r="H120" s="28"/>
      <c r="I120" s="28"/>
      <c r="J120" s="27"/>
      <c r="K120" s="39" t="s">
        <v>12</v>
      </c>
      <c r="L120" s="35">
        <f>SUM(L97:L119)</f>
        <v>428094.83299999998</v>
      </c>
      <c r="M120" s="7"/>
    </row>
    <row r="122" spans="1:13" ht="18.5" x14ac:dyDescent="0.45">
      <c r="A122" s="37" t="s">
        <v>9</v>
      </c>
    </row>
    <row r="123" spans="1:13" x14ac:dyDescent="0.35">
      <c r="A123" s="73" t="s">
        <v>0</v>
      </c>
      <c r="B123" s="74"/>
      <c r="C123" s="75"/>
      <c r="D123" s="73" t="s">
        <v>1</v>
      </c>
      <c r="E123" s="74"/>
      <c r="F123" s="75"/>
      <c r="G123" s="19"/>
      <c r="H123" s="19"/>
      <c r="I123" s="19"/>
      <c r="J123" s="76" t="s">
        <v>21</v>
      </c>
      <c r="K123" s="76" t="s">
        <v>22</v>
      </c>
      <c r="L123" s="68" t="s">
        <v>108</v>
      </c>
      <c r="M123" s="29"/>
    </row>
    <row r="124" spans="1:13" ht="43.5" x14ac:dyDescent="0.35">
      <c r="A124" s="8" t="s">
        <v>3</v>
      </c>
      <c r="B124" s="8" t="s">
        <v>2</v>
      </c>
      <c r="C124" s="9" t="s">
        <v>4</v>
      </c>
      <c r="D124" s="10" t="s">
        <v>5</v>
      </c>
      <c r="E124" s="11" t="s">
        <v>26</v>
      </c>
      <c r="F124" s="11" t="s">
        <v>7</v>
      </c>
      <c r="G124" s="33" t="s">
        <v>27</v>
      </c>
      <c r="H124" s="33" t="s">
        <v>19</v>
      </c>
      <c r="I124" s="33" t="s">
        <v>20</v>
      </c>
      <c r="J124" s="77"/>
      <c r="K124" s="78"/>
      <c r="L124" s="69"/>
      <c r="M124" s="30" t="s">
        <v>297</v>
      </c>
    </row>
    <row r="125" spans="1:13" ht="57.4" customHeight="1" x14ac:dyDescent="0.35">
      <c r="A125" s="12" t="s">
        <v>76</v>
      </c>
      <c r="B125" s="12" t="s">
        <v>9</v>
      </c>
      <c r="C125" s="15" t="s">
        <v>218</v>
      </c>
      <c r="D125" s="13"/>
      <c r="E125" s="12" t="s">
        <v>25</v>
      </c>
      <c r="F125" s="12" t="s">
        <v>17</v>
      </c>
      <c r="G125" s="51" t="s">
        <v>32</v>
      </c>
      <c r="H125" s="53" t="s">
        <v>219</v>
      </c>
      <c r="I125" s="52" t="s">
        <v>220</v>
      </c>
      <c r="J125" s="14" t="s">
        <v>219</v>
      </c>
      <c r="K125" s="14" t="s">
        <v>220</v>
      </c>
      <c r="L125" s="54">
        <f>57891.92+42957.11</f>
        <v>100849.03</v>
      </c>
      <c r="M125" s="55"/>
    </row>
    <row r="126" spans="1:13" ht="57.4" customHeight="1" x14ac:dyDescent="0.35">
      <c r="A126" s="12" t="s">
        <v>221</v>
      </c>
      <c r="B126" s="12" t="s">
        <v>9</v>
      </c>
      <c r="C126" s="15" t="s">
        <v>222</v>
      </c>
      <c r="D126" s="13"/>
      <c r="E126" s="12" t="s">
        <v>23</v>
      </c>
      <c r="F126" s="12" t="s">
        <v>15</v>
      </c>
      <c r="G126" s="51" t="s">
        <v>32</v>
      </c>
      <c r="H126" s="14" t="s">
        <v>223</v>
      </c>
      <c r="I126" s="14" t="s">
        <v>224</v>
      </c>
      <c r="J126" s="14" t="s">
        <v>223</v>
      </c>
      <c r="K126" s="14" t="s">
        <v>224</v>
      </c>
      <c r="L126" s="56">
        <v>6944.56</v>
      </c>
      <c r="M126" s="55" t="s">
        <v>225</v>
      </c>
    </row>
    <row r="127" spans="1:13" ht="57.4" customHeight="1" x14ac:dyDescent="0.35">
      <c r="A127" s="12" t="s">
        <v>76</v>
      </c>
      <c r="B127" s="12" t="s">
        <v>9</v>
      </c>
      <c r="C127" s="15" t="s">
        <v>226</v>
      </c>
      <c r="D127" s="13"/>
      <c r="E127" s="12" t="s">
        <v>25</v>
      </c>
      <c r="F127" s="12" t="s">
        <v>17</v>
      </c>
      <c r="G127" s="51" t="s">
        <v>32</v>
      </c>
      <c r="H127" s="57" t="s">
        <v>227</v>
      </c>
      <c r="I127" s="51" t="s">
        <v>228</v>
      </c>
      <c r="J127" s="57" t="s">
        <v>356</v>
      </c>
      <c r="K127" s="51" t="s">
        <v>228</v>
      </c>
      <c r="L127" s="56">
        <f>11815.89+9728.17</f>
        <v>21544.059999999998</v>
      </c>
      <c r="M127" s="55" t="s">
        <v>229</v>
      </c>
    </row>
    <row r="128" spans="1:13" ht="57.4" customHeight="1" x14ac:dyDescent="0.35">
      <c r="A128" s="12" t="s">
        <v>76</v>
      </c>
      <c r="B128" s="12" t="s">
        <v>9</v>
      </c>
      <c r="C128" s="15" t="s">
        <v>230</v>
      </c>
      <c r="D128" s="13"/>
      <c r="E128" s="12" t="s">
        <v>25</v>
      </c>
      <c r="F128" s="12" t="s">
        <v>17</v>
      </c>
      <c r="G128" s="51" t="s">
        <v>32</v>
      </c>
      <c r="H128" s="51" t="s">
        <v>231</v>
      </c>
      <c r="I128" s="51" t="s">
        <v>232</v>
      </c>
      <c r="J128" s="51" t="s">
        <v>231</v>
      </c>
      <c r="K128" s="51" t="s">
        <v>232</v>
      </c>
      <c r="L128" s="56">
        <f>24068.53+21679.44</f>
        <v>45747.97</v>
      </c>
      <c r="M128" s="55" t="s">
        <v>233</v>
      </c>
    </row>
    <row r="129" spans="1:13" ht="57.4" customHeight="1" x14ac:dyDescent="0.35">
      <c r="A129" s="12" t="s">
        <v>234</v>
      </c>
      <c r="B129" s="16" t="s">
        <v>9</v>
      </c>
      <c r="C129" s="15" t="s">
        <v>235</v>
      </c>
      <c r="D129" s="13"/>
      <c r="E129" s="16" t="s">
        <v>23</v>
      </c>
      <c r="F129" s="16" t="s">
        <v>15</v>
      </c>
      <c r="G129" s="22" t="s">
        <v>32</v>
      </c>
      <c r="H129" s="22" t="s">
        <v>236</v>
      </c>
      <c r="I129" s="14" t="s">
        <v>237</v>
      </c>
      <c r="J129" s="58">
        <v>43425</v>
      </c>
      <c r="K129" s="59">
        <v>43817</v>
      </c>
      <c r="L129" s="60">
        <f>97846.69+2966.7</f>
        <v>100813.39</v>
      </c>
      <c r="M129" s="55" t="s">
        <v>233</v>
      </c>
    </row>
    <row r="130" spans="1:13" ht="57.4" customHeight="1" x14ac:dyDescent="0.35">
      <c r="A130" s="12" t="s">
        <v>238</v>
      </c>
      <c r="B130" s="16" t="s">
        <v>9</v>
      </c>
      <c r="C130" s="15" t="s">
        <v>239</v>
      </c>
      <c r="D130" s="13"/>
      <c r="E130" s="16" t="s">
        <v>23</v>
      </c>
      <c r="F130" s="16" t="s">
        <v>15</v>
      </c>
      <c r="G130" s="22" t="s">
        <v>32</v>
      </c>
      <c r="H130" s="22" t="s">
        <v>236</v>
      </c>
      <c r="I130" s="14" t="s">
        <v>237</v>
      </c>
      <c r="J130" s="58">
        <v>43425</v>
      </c>
      <c r="K130" s="59">
        <v>43817</v>
      </c>
      <c r="L130" s="60"/>
      <c r="M130" s="55"/>
    </row>
    <row r="131" spans="1:13" ht="57.4" customHeight="1" x14ac:dyDescent="0.35">
      <c r="A131" s="12" t="s">
        <v>234</v>
      </c>
      <c r="B131" s="16" t="s">
        <v>9</v>
      </c>
      <c r="C131" s="15" t="s">
        <v>240</v>
      </c>
      <c r="D131" s="13"/>
      <c r="E131" s="16" t="s">
        <v>23</v>
      </c>
      <c r="F131" s="16" t="s">
        <v>15</v>
      </c>
      <c r="G131" s="22" t="s">
        <v>32</v>
      </c>
      <c r="H131" s="22" t="s">
        <v>236</v>
      </c>
      <c r="I131" s="14" t="s">
        <v>237</v>
      </c>
      <c r="J131" s="58">
        <v>43425</v>
      </c>
      <c r="K131" s="59">
        <v>43452</v>
      </c>
      <c r="L131" s="60"/>
      <c r="M131" s="55"/>
    </row>
    <row r="132" spans="1:13" ht="57.4" customHeight="1" x14ac:dyDescent="0.35">
      <c r="A132" s="12" t="s">
        <v>76</v>
      </c>
      <c r="B132" s="12" t="s">
        <v>9</v>
      </c>
      <c r="C132" s="15" t="s">
        <v>241</v>
      </c>
      <c r="D132" s="13"/>
      <c r="E132" s="12" t="s">
        <v>25</v>
      </c>
      <c r="F132" s="12" t="s">
        <v>17</v>
      </c>
      <c r="G132" s="51" t="s">
        <v>32</v>
      </c>
      <c r="H132" s="51" t="s">
        <v>242</v>
      </c>
      <c r="I132" s="51" t="s">
        <v>243</v>
      </c>
      <c r="J132" s="51" t="s">
        <v>242</v>
      </c>
      <c r="K132" s="51" t="s">
        <v>243</v>
      </c>
      <c r="L132" s="56">
        <f>38309.86+2.99-4223.41</f>
        <v>34089.440000000002</v>
      </c>
      <c r="M132" s="55" t="s">
        <v>244</v>
      </c>
    </row>
    <row r="133" spans="1:13" ht="57.4" customHeight="1" x14ac:dyDescent="0.35">
      <c r="A133" s="12" t="s">
        <v>245</v>
      </c>
      <c r="B133" s="12" t="s">
        <v>9</v>
      </c>
      <c r="C133" s="15" t="s">
        <v>246</v>
      </c>
      <c r="D133" s="13"/>
      <c r="E133" s="12" t="s">
        <v>24</v>
      </c>
      <c r="F133" s="12" t="s">
        <v>16</v>
      </c>
      <c r="G133" s="51" t="s">
        <v>32</v>
      </c>
      <c r="H133" s="51" t="s">
        <v>247</v>
      </c>
      <c r="I133" s="51" t="s">
        <v>248</v>
      </c>
      <c r="J133" s="51" t="s">
        <v>247</v>
      </c>
      <c r="K133" s="14" t="s">
        <v>357</v>
      </c>
      <c r="L133" s="56">
        <v>37207.86</v>
      </c>
      <c r="M133" s="55" t="s">
        <v>249</v>
      </c>
    </row>
    <row r="134" spans="1:13" ht="57.4" customHeight="1" x14ac:dyDescent="0.35">
      <c r="A134" s="12" t="s">
        <v>76</v>
      </c>
      <c r="B134" s="12" t="s">
        <v>9</v>
      </c>
      <c r="C134" s="15" t="s">
        <v>250</v>
      </c>
      <c r="D134" s="13"/>
      <c r="E134" s="12" t="s">
        <v>25</v>
      </c>
      <c r="F134" s="12" t="s">
        <v>17</v>
      </c>
      <c r="G134" s="51" t="s">
        <v>32</v>
      </c>
      <c r="H134" s="51" t="s">
        <v>251</v>
      </c>
      <c r="I134" s="61" t="s">
        <v>243</v>
      </c>
      <c r="J134" s="51" t="s">
        <v>251</v>
      </c>
      <c r="K134" s="14" t="s">
        <v>243</v>
      </c>
      <c r="L134" s="56">
        <f>10067.81+7837.34+10222.85</f>
        <v>28128</v>
      </c>
      <c r="M134" s="55" t="s">
        <v>252</v>
      </c>
    </row>
    <row r="135" spans="1:13" ht="57.4" customHeight="1" x14ac:dyDescent="0.35">
      <c r="A135" s="12" t="s">
        <v>76</v>
      </c>
      <c r="B135" s="16" t="s">
        <v>9</v>
      </c>
      <c r="C135" s="15" t="s">
        <v>253</v>
      </c>
      <c r="D135" s="13"/>
      <c r="E135" s="16" t="s">
        <v>25</v>
      </c>
      <c r="F135" s="16" t="s">
        <v>17</v>
      </c>
      <c r="G135" s="22" t="s">
        <v>32</v>
      </c>
      <c r="H135" s="22" t="s">
        <v>254</v>
      </c>
      <c r="I135" s="22" t="s">
        <v>255</v>
      </c>
      <c r="J135" s="22" t="s">
        <v>254</v>
      </c>
      <c r="K135" s="22" t="s">
        <v>255</v>
      </c>
      <c r="L135" s="56">
        <v>11906.05</v>
      </c>
      <c r="M135" s="55"/>
    </row>
    <row r="136" spans="1:13" ht="57.4" customHeight="1" x14ac:dyDescent="0.35">
      <c r="A136" s="12" t="s">
        <v>76</v>
      </c>
      <c r="B136" s="16" t="s">
        <v>9</v>
      </c>
      <c r="C136" s="15" t="s">
        <v>256</v>
      </c>
      <c r="D136" s="13"/>
      <c r="E136" s="16" t="s">
        <v>25</v>
      </c>
      <c r="F136" s="16" t="s">
        <v>17</v>
      </c>
      <c r="G136" s="22" t="s">
        <v>32</v>
      </c>
      <c r="H136" s="27" t="s">
        <v>257</v>
      </c>
      <c r="I136" s="22" t="s">
        <v>258</v>
      </c>
      <c r="J136" s="22" t="s">
        <v>257</v>
      </c>
      <c r="K136" s="14" t="s">
        <v>258</v>
      </c>
      <c r="L136" s="56">
        <v>24928.639999999999</v>
      </c>
      <c r="M136" s="55"/>
    </row>
    <row r="137" spans="1:13" ht="57.4" customHeight="1" x14ac:dyDescent="0.35">
      <c r="A137" s="12" t="s">
        <v>76</v>
      </c>
      <c r="B137" s="16" t="s">
        <v>9</v>
      </c>
      <c r="C137" s="15" t="s">
        <v>259</v>
      </c>
      <c r="D137" s="13"/>
      <c r="E137" s="16"/>
      <c r="F137" s="16"/>
      <c r="G137" s="22"/>
      <c r="H137" s="22"/>
      <c r="I137" s="22"/>
      <c r="J137" s="22"/>
      <c r="K137" s="14"/>
      <c r="L137" s="60">
        <v>42015.68</v>
      </c>
      <c r="M137" s="55"/>
    </row>
    <row r="138" spans="1:13" ht="57.4" customHeight="1" x14ac:dyDescent="0.35">
      <c r="A138" s="12" t="s">
        <v>260</v>
      </c>
      <c r="B138" s="16" t="s">
        <v>9</v>
      </c>
      <c r="C138" s="15" t="s">
        <v>261</v>
      </c>
      <c r="D138" s="13"/>
      <c r="E138" s="16" t="s">
        <v>23</v>
      </c>
      <c r="F138" s="16"/>
      <c r="G138" s="22" t="s">
        <v>32</v>
      </c>
      <c r="H138" s="22"/>
      <c r="I138" s="22"/>
      <c r="J138" s="22"/>
      <c r="K138" s="14"/>
      <c r="L138" s="60">
        <v>180099.74</v>
      </c>
      <c r="M138" s="55" t="s">
        <v>262</v>
      </c>
    </row>
    <row r="139" spans="1:13" ht="57.4" customHeight="1" x14ac:dyDescent="0.35">
      <c r="A139" s="12" t="s">
        <v>260</v>
      </c>
      <c r="B139" s="12" t="s">
        <v>9</v>
      </c>
      <c r="C139" s="15" t="s">
        <v>263</v>
      </c>
      <c r="D139" s="13"/>
      <c r="E139" s="12" t="s">
        <v>24</v>
      </c>
      <c r="F139" s="12"/>
      <c r="G139" s="22" t="s">
        <v>32</v>
      </c>
      <c r="H139" s="51" t="s">
        <v>358</v>
      </c>
      <c r="I139" s="51" t="s">
        <v>359</v>
      </c>
      <c r="J139" s="51" t="s">
        <v>360</v>
      </c>
      <c r="K139" s="14" t="s">
        <v>361</v>
      </c>
      <c r="L139" s="60">
        <v>10847.18</v>
      </c>
      <c r="M139" s="55"/>
    </row>
    <row r="140" spans="1:13" ht="57.4" customHeight="1" x14ac:dyDescent="0.35">
      <c r="A140" s="12" t="s">
        <v>76</v>
      </c>
      <c r="B140" s="12" t="s">
        <v>9</v>
      </c>
      <c r="C140" s="15" t="s">
        <v>264</v>
      </c>
      <c r="D140" s="13"/>
      <c r="E140" s="12" t="s">
        <v>25</v>
      </c>
      <c r="F140" s="12"/>
      <c r="G140" s="22" t="s">
        <v>32</v>
      </c>
      <c r="H140" s="51" t="s">
        <v>362</v>
      </c>
      <c r="I140" s="51" t="s">
        <v>363</v>
      </c>
      <c r="J140" s="51" t="s">
        <v>362</v>
      </c>
      <c r="K140" s="51" t="s">
        <v>363</v>
      </c>
      <c r="L140" s="60">
        <v>3246.84</v>
      </c>
      <c r="M140" s="55"/>
    </row>
    <row r="141" spans="1:13" ht="57.4" customHeight="1" x14ac:dyDescent="0.35">
      <c r="A141" s="12" t="s">
        <v>76</v>
      </c>
      <c r="B141" s="12" t="s">
        <v>9</v>
      </c>
      <c r="C141" s="15" t="s">
        <v>265</v>
      </c>
      <c r="D141" s="13"/>
      <c r="E141" s="12" t="s">
        <v>25</v>
      </c>
      <c r="F141" s="12"/>
      <c r="G141" s="22" t="s">
        <v>32</v>
      </c>
      <c r="H141" s="51" t="s">
        <v>266</v>
      </c>
      <c r="I141" s="51" t="s">
        <v>267</v>
      </c>
      <c r="J141" s="51" t="s">
        <v>268</v>
      </c>
      <c r="K141" s="14" t="s">
        <v>269</v>
      </c>
      <c r="L141" s="60">
        <f>8702.59+10351.58+2707.34</f>
        <v>21761.51</v>
      </c>
      <c r="M141" s="63" t="s">
        <v>270</v>
      </c>
    </row>
    <row r="142" spans="1:13" ht="57.4" customHeight="1" x14ac:dyDescent="0.35">
      <c r="A142" s="12" t="s">
        <v>260</v>
      </c>
      <c r="B142" s="12" t="s">
        <v>9</v>
      </c>
      <c r="C142" s="15" t="s">
        <v>271</v>
      </c>
      <c r="D142" s="13"/>
      <c r="E142" s="12" t="s">
        <v>23</v>
      </c>
      <c r="F142" s="12"/>
      <c r="G142" s="22" t="s">
        <v>32</v>
      </c>
      <c r="H142" s="51"/>
      <c r="I142" s="51"/>
      <c r="J142" s="51"/>
      <c r="K142" s="14"/>
      <c r="L142" s="60">
        <v>28668.42</v>
      </c>
      <c r="M142" s="63" t="s">
        <v>272</v>
      </c>
    </row>
    <row r="143" spans="1:13" ht="57.4" customHeight="1" x14ac:dyDescent="0.35">
      <c r="A143" s="12" t="s">
        <v>76</v>
      </c>
      <c r="B143" s="12" t="s">
        <v>9</v>
      </c>
      <c r="C143" s="15" t="s">
        <v>273</v>
      </c>
      <c r="D143" s="13"/>
      <c r="E143" s="12" t="s">
        <v>25</v>
      </c>
      <c r="F143" s="12" t="s">
        <v>17</v>
      </c>
      <c r="G143" s="51" t="s">
        <v>32</v>
      </c>
      <c r="H143" s="51" t="s">
        <v>274</v>
      </c>
      <c r="I143" s="51" t="s">
        <v>275</v>
      </c>
      <c r="J143" s="51" t="s">
        <v>274</v>
      </c>
      <c r="K143" s="51" t="s">
        <v>275</v>
      </c>
      <c r="L143" s="60">
        <v>15868.81</v>
      </c>
      <c r="M143" s="63" t="s">
        <v>244</v>
      </c>
    </row>
    <row r="144" spans="1:13" ht="57.4" customHeight="1" x14ac:dyDescent="0.35">
      <c r="A144" s="12" t="s">
        <v>76</v>
      </c>
      <c r="B144" s="12" t="s">
        <v>9</v>
      </c>
      <c r="C144" s="15" t="s">
        <v>276</v>
      </c>
      <c r="D144" s="13"/>
      <c r="E144" s="12" t="s">
        <v>25</v>
      </c>
      <c r="F144" s="12" t="s">
        <v>17</v>
      </c>
      <c r="G144" s="51" t="s">
        <v>32</v>
      </c>
      <c r="H144" s="51" t="s">
        <v>277</v>
      </c>
      <c r="I144" s="51" t="s">
        <v>278</v>
      </c>
      <c r="J144" s="51" t="s">
        <v>277</v>
      </c>
      <c r="K144" s="51" t="s">
        <v>278</v>
      </c>
      <c r="L144" s="60">
        <v>51644.44</v>
      </c>
      <c r="M144" s="63" t="s">
        <v>244</v>
      </c>
    </row>
    <row r="145" spans="1:13" ht="57.4" customHeight="1" x14ac:dyDescent="0.35">
      <c r="A145" s="12" t="s">
        <v>76</v>
      </c>
      <c r="B145" s="12" t="s">
        <v>9</v>
      </c>
      <c r="C145" s="15" t="s">
        <v>279</v>
      </c>
      <c r="D145" s="13"/>
      <c r="E145" s="12" t="s">
        <v>23</v>
      </c>
      <c r="F145" s="12" t="s">
        <v>15</v>
      </c>
      <c r="G145" s="51" t="s">
        <v>32</v>
      </c>
      <c r="H145" s="51" t="s">
        <v>280</v>
      </c>
      <c r="I145" s="51" t="s">
        <v>281</v>
      </c>
      <c r="J145" s="51" t="s">
        <v>280</v>
      </c>
      <c r="K145" s="64" t="s">
        <v>282</v>
      </c>
      <c r="L145" s="60">
        <f>37050.11+25795.86+7399.31+9576.77+370.5</f>
        <v>80192.55</v>
      </c>
      <c r="M145" s="63"/>
    </row>
    <row r="146" spans="1:13" ht="57.4" customHeight="1" x14ac:dyDescent="0.35">
      <c r="A146" s="12" t="s">
        <v>76</v>
      </c>
      <c r="B146" s="12" t="s">
        <v>9</v>
      </c>
      <c r="C146" s="15" t="s">
        <v>283</v>
      </c>
      <c r="D146" s="13"/>
      <c r="E146" s="12" t="s">
        <v>25</v>
      </c>
      <c r="F146" s="12" t="s">
        <v>17</v>
      </c>
      <c r="G146" s="51" t="s">
        <v>32</v>
      </c>
      <c r="H146" s="51" t="s">
        <v>364</v>
      </c>
      <c r="I146" s="51" t="s">
        <v>365</v>
      </c>
      <c r="J146" s="51" t="s">
        <v>364</v>
      </c>
      <c r="K146" s="51" t="s">
        <v>366</v>
      </c>
      <c r="L146" s="60">
        <v>17648.38</v>
      </c>
      <c r="M146" s="63"/>
    </row>
    <row r="147" spans="1:13" ht="57.4" customHeight="1" x14ac:dyDescent="0.35">
      <c r="A147" s="12" t="s">
        <v>76</v>
      </c>
      <c r="B147" s="12" t="s">
        <v>9</v>
      </c>
      <c r="C147" s="15" t="s">
        <v>284</v>
      </c>
      <c r="D147" s="13"/>
      <c r="E147" s="12" t="s">
        <v>25</v>
      </c>
      <c r="F147" s="12" t="s">
        <v>17</v>
      </c>
      <c r="G147" s="51" t="s">
        <v>32</v>
      </c>
      <c r="H147" s="51" t="s">
        <v>367</v>
      </c>
      <c r="I147" s="51" t="s">
        <v>368</v>
      </c>
      <c r="J147" s="51" t="s">
        <v>367</v>
      </c>
      <c r="K147" s="64" t="s">
        <v>369</v>
      </c>
      <c r="L147" s="60">
        <v>29945.35</v>
      </c>
      <c r="M147" s="63"/>
    </row>
    <row r="148" spans="1:13" ht="57.4" customHeight="1" x14ac:dyDescent="0.35">
      <c r="A148" s="12" t="s">
        <v>76</v>
      </c>
      <c r="B148" s="12" t="s">
        <v>9</v>
      </c>
      <c r="C148" s="15" t="s">
        <v>285</v>
      </c>
      <c r="D148" s="13"/>
      <c r="E148" s="12" t="s">
        <v>25</v>
      </c>
      <c r="F148" s="12" t="s">
        <v>17</v>
      </c>
      <c r="G148" s="51" t="s">
        <v>32</v>
      </c>
      <c r="H148" s="51" t="s">
        <v>370</v>
      </c>
      <c r="I148" s="51" t="s">
        <v>371</v>
      </c>
      <c r="J148" s="51" t="s">
        <v>370</v>
      </c>
      <c r="K148" s="51" t="s">
        <v>371</v>
      </c>
      <c r="L148" s="60">
        <v>4895.57</v>
      </c>
      <c r="M148" s="63"/>
    </row>
    <row r="149" spans="1:13" ht="57.4" customHeight="1" x14ac:dyDescent="0.35">
      <c r="A149" s="12" t="s">
        <v>76</v>
      </c>
      <c r="B149" s="12" t="s">
        <v>9</v>
      </c>
      <c r="C149" s="15" t="s">
        <v>286</v>
      </c>
      <c r="D149" s="13"/>
      <c r="E149" s="12" t="s">
        <v>25</v>
      </c>
      <c r="F149" s="12" t="s">
        <v>17</v>
      </c>
      <c r="G149" s="51" t="s">
        <v>32</v>
      </c>
      <c r="H149" s="51" t="s">
        <v>287</v>
      </c>
      <c r="I149" s="51" t="s">
        <v>288</v>
      </c>
      <c r="J149" s="51" t="s">
        <v>287</v>
      </c>
      <c r="K149" s="51" t="s">
        <v>288</v>
      </c>
      <c r="L149" s="60">
        <v>47369.29</v>
      </c>
      <c r="M149" s="63" t="s">
        <v>244</v>
      </c>
    </row>
    <row r="150" spans="1:13" ht="57.4" customHeight="1" x14ac:dyDescent="0.35">
      <c r="A150" s="12" t="s">
        <v>76</v>
      </c>
      <c r="B150" s="12" t="s">
        <v>9</v>
      </c>
      <c r="C150" s="15" t="s">
        <v>289</v>
      </c>
      <c r="D150" s="13"/>
      <c r="E150" s="12" t="s">
        <v>25</v>
      </c>
      <c r="F150" s="12" t="s">
        <v>17</v>
      </c>
      <c r="G150" s="51" t="s">
        <v>32</v>
      </c>
      <c r="H150" s="57" t="s">
        <v>290</v>
      </c>
      <c r="I150" s="51" t="s">
        <v>291</v>
      </c>
      <c r="J150" s="57" t="s">
        <v>290</v>
      </c>
      <c r="K150" s="51" t="s">
        <v>291</v>
      </c>
      <c r="L150" s="60">
        <v>27165.23</v>
      </c>
      <c r="M150" s="63" t="s">
        <v>244</v>
      </c>
    </row>
    <row r="151" spans="1:13" ht="57.4" customHeight="1" x14ac:dyDescent="0.35">
      <c r="A151" s="12" t="s">
        <v>76</v>
      </c>
      <c r="B151" s="12" t="s">
        <v>9</v>
      </c>
      <c r="C151" s="15" t="s">
        <v>292</v>
      </c>
      <c r="D151" s="13"/>
      <c r="E151" s="12" t="s">
        <v>25</v>
      </c>
      <c r="F151" s="12" t="s">
        <v>17</v>
      </c>
      <c r="G151" s="51" t="s">
        <v>32</v>
      </c>
      <c r="H151" s="57" t="s">
        <v>372</v>
      </c>
      <c r="I151" s="51" t="s">
        <v>293</v>
      </c>
      <c r="J151" s="57" t="s">
        <v>294</v>
      </c>
      <c r="K151" s="51" t="s">
        <v>293</v>
      </c>
      <c r="L151" s="60">
        <v>4668.74</v>
      </c>
      <c r="M151" s="63"/>
    </row>
    <row r="152" spans="1:13" ht="57.4" customHeight="1" x14ac:dyDescent="0.35">
      <c r="A152" s="12" t="s">
        <v>76</v>
      </c>
      <c r="B152" s="12" t="s">
        <v>9</v>
      </c>
      <c r="C152" s="15" t="s">
        <v>295</v>
      </c>
      <c r="D152" s="13"/>
      <c r="E152" s="16"/>
      <c r="F152" s="16"/>
      <c r="G152" s="22"/>
      <c r="H152" s="22"/>
      <c r="I152" s="22"/>
      <c r="J152" s="22"/>
      <c r="K152" s="14"/>
      <c r="L152" s="60">
        <v>35010.67</v>
      </c>
      <c r="M152" s="55"/>
    </row>
    <row r="153" spans="1:13" ht="57.4" customHeight="1" x14ac:dyDescent="0.35">
      <c r="A153" s="12" t="s">
        <v>76</v>
      </c>
      <c r="B153" s="12" t="s">
        <v>9</v>
      </c>
      <c r="C153" s="15" t="s">
        <v>296</v>
      </c>
      <c r="D153" s="13"/>
      <c r="E153" s="16"/>
      <c r="F153" s="16"/>
      <c r="G153" s="22"/>
      <c r="H153" s="22"/>
      <c r="I153" s="22"/>
      <c r="J153" s="22"/>
      <c r="K153" s="14"/>
      <c r="L153" s="62">
        <v>276.25</v>
      </c>
      <c r="M153" s="55"/>
    </row>
    <row r="154" spans="1:13" ht="57.4" customHeight="1" x14ac:dyDescent="0.35">
      <c r="A154" s="12"/>
      <c r="B154" s="16"/>
      <c r="C154" s="15"/>
      <c r="D154" s="13"/>
      <c r="E154" s="16"/>
      <c r="F154" s="16"/>
      <c r="G154" s="22"/>
      <c r="H154" s="22"/>
      <c r="I154" s="22"/>
      <c r="J154" s="22"/>
      <c r="K154" s="66" t="s">
        <v>12</v>
      </c>
      <c r="L154" s="67">
        <f>SUM(L125:L153)</f>
        <v>1013483.6500000001</v>
      </c>
      <c r="M154" s="65"/>
    </row>
    <row r="155" spans="1:13" ht="57.4" customHeight="1" x14ac:dyDescent="0.35">
      <c r="A155" s="43"/>
      <c r="B155" s="44"/>
      <c r="C155" s="45"/>
      <c r="D155" s="46"/>
      <c r="E155" s="44"/>
      <c r="F155" s="44"/>
      <c r="G155" s="44"/>
      <c r="H155" s="47"/>
      <c r="I155" s="47"/>
      <c r="J155" s="48"/>
      <c r="K155" s="49"/>
      <c r="L155" s="50"/>
      <c r="M155" s="44"/>
    </row>
    <row r="156" spans="1:13" ht="57.4" customHeight="1" x14ac:dyDescent="0.35">
      <c r="A156" s="43"/>
      <c r="B156" s="44"/>
      <c r="C156" s="45"/>
      <c r="D156" s="46"/>
      <c r="E156" s="44"/>
      <c r="F156" s="44"/>
      <c r="G156" s="44"/>
      <c r="H156" s="47"/>
      <c r="I156" s="47"/>
      <c r="J156" s="48"/>
      <c r="K156" s="49"/>
      <c r="L156" s="50"/>
      <c r="M156" s="44"/>
    </row>
    <row r="157" spans="1:13" ht="57.4" customHeight="1" x14ac:dyDescent="0.35">
      <c r="A157" s="43"/>
      <c r="B157" s="44"/>
      <c r="C157" s="45"/>
      <c r="D157" s="46"/>
      <c r="E157" s="44"/>
      <c r="F157" s="44"/>
      <c r="G157" s="44"/>
      <c r="H157" s="47"/>
      <c r="I157" s="47"/>
      <c r="J157" s="48"/>
      <c r="K157" s="49"/>
      <c r="L157" s="50"/>
      <c r="M157" s="44"/>
    </row>
    <row r="158" spans="1:13" ht="57.4" customHeight="1" x14ac:dyDescent="0.35">
      <c r="A158" s="43"/>
      <c r="B158" s="44"/>
      <c r="C158" s="45"/>
      <c r="D158" s="46"/>
      <c r="E158" s="44"/>
      <c r="F158" s="44"/>
      <c r="G158" s="44"/>
      <c r="H158" s="47"/>
      <c r="I158" s="47"/>
      <c r="J158" s="48"/>
      <c r="K158" s="49"/>
      <c r="L158" s="50"/>
      <c r="M158" s="44"/>
    </row>
    <row r="159" spans="1:13" ht="57.4" customHeight="1" x14ac:dyDescent="0.35">
      <c r="A159" s="43"/>
      <c r="B159" s="44"/>
      <c r="C159" s="45"/>
      <c r="D159" s="46"/>
      <c r="E159" s="44"/>
      <c r="F159" s="44"/>
      <c r="G159" s="44"/>
      <c r="H159" s="47"/>
      <c r="I159" s="47"/>
      <c r="J159" s="48"/>
      <c r="K159" s="49"/>
      <c r="L159" s="50"/>
      <c r="M159" s="44"/>
    </row>
    <row r="160" spans="1:13" ht="57.4" customHeight="1" x14ac:dyDescent="0.35">
      <c r="A160" s="43"/>
      <c r="B160" s="44"/>
      <c r="C160" s="45"/>
      <c r="D160" s="46"/>
      <c r="E160" s="44"/>
      <c r="F160" s="44"/>
      <c r="G160" s="44"/>
      <c r="H160" s="47"/>
      <c r="I160" s="47"/>
      <c r="J160" s="48"/>
      <c r="K160" s="49"/>
      <c r="L160" s="50"/>
      <c r="M160" s="44"/>
    </row>
    <row r="162" spans="1:13" ht="18.5" x14ac:dyDescent="0.45">
      <c r="A162" s="37" t="s">
        <v>14</v>
      </c>
    </row>
    <row r="163" spans="1:13" x14ac:dyDescent="0.35">
      <c r="A163" s="73" t="s">
        <v>0</v>
      </c>
      <c r="B163" s="74"/>
      <c r="C163" s="75"/>
      <c r="D163" s="73" t="s">
        <v>1</v>
      </c>
      <c r="E163" s="74"/>
      <c r="F163" s="75"/>
      <c r="G163" s="19"/>
      <c r="H163" s="19"/>
      <c r="I163" s="19"/>
      <c r="J163" s="76" t="s">
        <v>21</v>
      </c>
      <c r="K163" s="76" t="s">
        <v>22</v>
      </c>
      <c r="L163" s="68" t="s">
        <v>108</v>
      </c>
      <c r="M163" s="29"/>
    </row>
    <row r="164" spans="1:13" ht="43.5" x14ac:dyDescent="0.35">
      <c r="A164" s="8" t="s">
        <v>3</v>
      </c>
      <c r="B164" s="8" t="s">
        <v>2</v>
      </c>
      <c r="C164" s="9" t="s">
        <v>4</v>
      </c>
      <c r="D164" s="10" t="s">
        <v>5</v>
      </c>
      <c r="E164" s="11" t="s">
        <v>26</v>
      </c>
      <c r="F164" s="11" t="s">
        <v>7</v>
      </c>
      <c r="G164" s="33" t="s">
        <v>27</v>
      </c>
      <c r="H164" s="33" t="s">
        <v>19</v>
      </c>
      <c r="I164" s="33" t="s">
        <v>20</v>
      </c>
      <c r="J164" s="77"/>
      <c r="K164" s="78"/>
      <c r="L164" s="69"/>
      <c r="M164" s="30" t="s">
        <v>297</v>
      </c>
    </row>
    <row r="165" spans="1:13" ht="57.4" customHeight="1" x14ac:dyDescent="0.35">
      <c r="A165" s="12" t="s">
        <v>76</v>
      </c>
      <c r="B165" s="16" t="s">
        <v>14</v>
      </c>
      <c r="C165" s="15" t="s">
        <v>298</v>
      </c>
      <c r="D165" s="18"/>
      <c r="E165" s="16" t="s">
        <v>24</v>
      </c>
      <c r="F165" s="16" t="s">
        <v>16</v>
      </c>
      <c r="G165" s="22" t="s">
        <v>32</v>
      </c>
      <c r="H165" s="28">
        <v>43221</v>
      </c>
      <c r="I165" s="28">
        <v>43250</v>
      </c>
      <c r="J165" s="27">
        <v>43221</v>
      </c>
      <c r="K165" s="27">
        <v>43250</v>
      </c>
      <c r="L165" s="21">
        <v>8346.51</v>
      </c>
      <c r="M165" s="22"/>
    </row>
    <row r="166" spans="1:13" ht="57.4" customHeight="1" x14ac:dyDescent="0.35">
      <c r="A166" s="12" t="s">
        <v>299</v>
      </c>
      <c r="B166" s="16" t="s">
        <v>14</v>
      </c>
      <c r="C166" s="15" t="s">
        <v>300</v>
      </c>
      <c r="D166" s="18"/>
      <c r="E166" s="16" t="s">
        <v>23</v>
      </c>
      <c r="F166" s="16" t="s">
        <v>15</v>
      </c>
      <c r="G166" s="22" t="s">
        <v>32</v>
      </c>
      <c r="H166" s="28">
        <v>43191</v>
      </c>
      <c r="I166" s="28">
        <v>43191</v>
      </c>
      <c r="J166" s="27" t="s">
        <v>301</v>
      </c>
      <c r="K166" s="27" t="s">
        <v>302</v>
      </c>
      <c r="L166" s="21">
        <v>33439.279999999999</v>
      </c>
      <c r="M166" s="22"/>
    </row>
    <row r="167" spans="1:13" ht="57.4" customHeight="1" x14ac:dyDescent="0.35">
      <c r="A167" s="12" t="s">
        <v>303</v>
      </c>
      <c r="B167" s="16" t="s">
        <v>14</v>
      </c>
      <c r="C167" s="15" t="s">
        <v>304</v>
      </c>
      <c r="D167" s="18"/>
      <c r="E167" s="16" t="s">
        <v>23</v>
      </c>
      <c r="F167" s="16" t="s">
        <v>15</v>
      </c>
      <c r="G167" s="22" t="s">
        <v>32</v>
      </c>
      <c r="H167" s="28">
        <v>43221</v>
      </c>
      <c r="I167" s="28">
        <v>43221</v>
      </c>
      <c r="J167" s="27" t="s">
        <v>305</v>
      </c>
      <c r="K167" s="27" t="s">
        <v>305</v>
      </c>
      <c r="L167" s="21">
        <v>17055.900000000001</v>
      </c>
      <c r="M167" s="22"/>
    </row>
    <row r="168" spans="1:13" ht="57.4" customHeight="1" x14ac:dyDescent="0.35">
      <c r="A168" s="12" t="s">
        <v>306</v>
      </c>
      <c r="B168" s="16" t="s">
        <v>14</v>
      </c>
      <c r="C168" s="15" t="s">
        <v>307</v>
      </c>
      <c r="D168" s="18"/>
      <c r="E168" s="16" t="s">
        <v>23</v>
      </c>
      <c r="F168" s="16" t="s">
        <v>15</v>
      </c>
      <c r="G168" s="22" t="s">
        <v>32</v>
      </c>
      <c r="H168" s="28">
        <v>43221</v>
      </c>
      <c r="I168" s="28">
        <v>43221</v>
      </c>
      <c r="J168" s="27" t="s">
        <v>308</v>
      </c>
      <c r="K168" s="27" t="s">
        <v>309</v>
      </c>
      <c r="L168" s="21">
        <v>26281.96</v>
      </c>
      <c r="M168" s="22"/>
    </row>
    <row r="169" spans="1:13" ht="57.4" customHeight="1" x14ac:dyDescent="0.35">
      <c r="A169" s="12" t="s">
        <v>310</v>
      </c>
      <c r="B169" s="16" t="s">
        <v>14</v>
      </c>
      <c r="C169" s="15" t="s">
        <v>311</v>
      </c>
      <c r="D169" s="18"/>
      <c r="E169" s="16" t="s">
        <v>23</v>
      </c>
      <c r="F169" s="16" t="s">
        <v>15</v>
      </c>
      <c r="G169" s="22" t="s">
        <v>32</v>
      </c>
      <c r="H169" s="28">
        <v>43252</v>
      </c>
      <c r="I169" s="28">
        <v>43252</v>
      </c>
      <c r="J169" s="27" t="s">
        <v>312</v>
      </c>
      <c r="K169" s="27" t="s">
        <v>312</v>
      </c>
      <c r="L169" s="21">
        <v>38202.92</v>
      </c>
      <c r="M169" s="22"/>
    </row>
    <row r="170" spans="1:13" ht="57.4" customHeight="1" x14ac:dyDescent="0.35">
      <c r="A170" s="12" t="s">
        <v>313</v>
      </c>
      <c r="B170" s="16" t="s">
        <v>14</v>
      </c>
      <c r="C170" s="15" t="s">
        <v>314</v>
      </c>
      <c r="D170" s="18"/>
      <c r="E170" s="16" t="s">
        <v>23</v>
      </c>
      <c r="F170" s="16" t="s">
        <v>15</v>
      </c>
      <c r="G170" s="22" t="s">
        <v>32</v>
      </c>
      <c r="H170" s="28">
        <v>43252</v>
      </c>
      <c r="I170" s="28">
        <v>43252</v>
      </c>
      <c r="J170" s="27" t="s">
        <v>315</v>
      </c>
      <c r="K170" s="27" t="s">
        <v>315</v>
      </c>
      <c r="L170" s="21">
        <v>30249.89</v>
      </c>
      <c r="M170" s="22"/>
    </row>
    <row r="171" spans="1:13" ht="57.4" customHeight="1" x14ac:dyDescent="0.35">
      <c r="A171" s="12" t="s">
        <v>316</v>
      </c>
      <c r="B171" s="16" t="s">
        <v>14</v>
      </c>
      <c r="C171" s="15" t="s">
        <v>317</v>
      </c>
      <c r="D171" s="18"/>
      <c r="E171" s="16" t="s">
        <v>24</v>
      </c>
      <c r="F171" s="16" t="s">
        <v>16</v>
      </c>
      <c r="G171" s="22" t="s">
        <v>32</v>
      </c>
      <c r="H171" s="28" t="s">
        <v>318</v>
      </c>
      <c r="I171" s="28" t="s">
        <v>319</v>
      </c>
      <c r="J171" s="27" t="s">
        <v>318</v>
      </c>
      <c r="K171" s="27" t="s">
        <v>319</v>
      </c>
      <c r="L171" s="21">
        <v>24061.81</v>
      </c>
      <c r="M171" s="22"/>
    </row>
    <row r="172" spans="1:13" ht="57.4" customHeight="1" x14ac:dyDescent="0.35">
      <c r="A172" s="12" t="s">
        <v>320</v>
      </c>
      <c r="B172" s="16" t="s">
        <v>14</v>
      </c>
      <c r="C172" s="15" t="s">
        <v>321</v>
      </c>
      <c r="D172" s="18"/>
      <c r="E172" s="16" t="s">
        <v>24</v>
      </c>
      <c r="F172" s="16" t="s">
        <v>16</v>
      </c>
      <c r="G172" s="22" t="s">
        <v>32</v>
      </c>
      <c r="H172" s="28" t="s">
        <v>318</v>
      </c>
      <c r="I172" s="28" t="s">
        <v>322</v>
      </c>
      <c r="J172" s="27" t="s">
        <v>318</v>
      </c>
      <c r="K172" s="27" t="s">
        <v>322</v>
      </c>
      <c r="L172" s="21">
        <v>1856.85</v>
      </c>
      <c r="M172" s="22"/>
    </row>
    <row r="173" spans="1:13" ht="57.4" customHeight="1" x14ac:dyDescent="0.35">
      <c r="A173" s="12" t="s">
        <v>316</v>
      </c>
      <c r="B173" s="16" t="s">
        <v>14</v>
      </c>
      <c r="C173" s="15" t="s">
        <v>323</v>
      </c>
      <c r="D173" s="18"/>
      <c r="E173" s="16" t="s">
        <v>25</v>
      </c>
      <c r="F173" s="16" t="s">
        <v>17</v>
      </c>
      <c r="G173" s="22" t="s">
        <v>32</v>
      </c>
      <c r="H173" s="28" t="s">
        <v>324</v>
      </c>
      <c r="I173" s="28" t="s">
        <v>325</v>
      </c>
      <c r="J173" s="27" t="s">
        <v>324</v>
      </c>
      <c r="K173" s="27" t="s">
        <v>325</v>
      </c>
      <c r="L173" s="21">
        <v>11714.52</v>
      </c>
      <c r="M173" s="22"/>
    </row>
    <row r="174" spans="1:13" ht="57.4" customHeight="1" x14ac:dyDescent="0.35">
      <c r="A174" s="12" t="s">
        <v>326</v>
      </c>
      <c r="B174" s="16" t="s">
        <v>14</v>
      </c>
      <c r="C174" s="15" t="s">
        <v>327</v>
      </c>
      <c r="D174" s="18"/>
      <c r="E174" s="16" t="s">
        <v>25</v>
      </c>
      <c r="F174" s="16" t="s">
        <v>17</v>
      </c>
      <c r="G174" s="22" t="s">
        <v>32</v>
      </c>
      <c r="H174" s="28" t="s">
        <v>324</v>
      </c>
      <c r="I174" s="28" t="s">
        <v>325</v>
      </c>
      <c r="J174" s="27" t="s">
        <v>324</v>
      </c>
      <c r="K174" s="27" t="s">
        <v>325</v>
      </c>
      <c r="L174" s="21">
        <v>9982.6200000000008</v>
      </c>
      <c r="M174" s="22"/>
    </row>
    <row r="175" spans="1:13" ht="57.4" customHeight="1" x14ac:dyDescent="0.35">
      <c r="A175" s="12" t="s">
        <v>328</v>
      </c>
      <c r="B175" s="16" t="s">
        <v>14</v>
      </c>
      <c r="C175" s="15" t="s">
        <v>329</v>
      </c>
      <c r="D175" s="18"/>
      <c r="E175" s="16" t="s">
        <v>23</v>
      </c>
      <c r="F175" s="16" t="s">
        <v>15</v>
      </c>
      <c r="G175" s="22" t="s">
        <v>32</v>
      </c>
      <c r="H175" s="28">
        <v>43332</v>
      </c>
      <c r="I175" s="28">
        <v>43333</v>
      </c>
      <c r="J175" s="27">
        <v>43332</v>
      </c>
      <c r="K175" s="27">
        <v>43333</v>
      </c>
      <c r="L175" s="21">
        <v>38195.42</v>
      </c>
      <c r="M175" s="22"/>
    </row>
    <row r="176" spans="1:13" ht="57.4" customHeight="1" x14ac:dyDescent="0.35">
      <c r="A176" s="12" t="s">
        <v>330</v>
      </c>
      <c r="B176" s="16" t="s">
        <v>14</v>
      </c>
      <c r="C176" s="15" t="s">
        <v>331</v>
      </c>
      <c r="D176" s="18"/>
      <c r="E176" s="16" t="s">
        <v>23</v>
      </c>
      <c r="F176" s="16" t="s">
        <v>15</v>
      </c>
      <c r="G176" s="22" t="s">
        <v>32</v>
      </c>
      <c r="H176" s="28">
        <v>43314</v>
      </c>
      <c r="I176" s="28">
        <v>43336</v>
      </c>
      <c r="J176" s="27">
        <v>43314</v>
      </c>
      <c r="K176" s="27">
        <v>43336</v>
      </c>
      <c r="L176" s="21">
        <v>150327.51</v>
      </c>
      <c r="M176" s="22"/>
    </row>
    <row r="177" spans="1:13" ht="57.4" customHeight="1" x14ac:dyDescent="0.35">
      <c r="A177" s="12" t="s">
        <v>332</v>
      </c>
      <c r="B177" s="16" t="s">
        <v>14</v>
      </c>
      <c r="C177" s="15" t="s">
        <v>333</v>
      </c>
      <c r="D177" s="18"/>
      <c r="E177" s="16" t="s">
        <v>25</v>
      </c>
      <c r="F177" s="16" t="s">
        <v>17</v>
      </c>
      <c r="G177" s="22" t="s">
        <v>32</v>
      </c>
      <c r="H177" s="28">
        <v>43346</v>
      </c>
      <c r="I177" s="28">
        <v>43364</v>
      </c>
      <c r="J177" s="27">
        <v>43346</v>
      </c>
      <c r="K177" s="27">
        <v>43364</v>
      </c>
      <c r="L177" s="21">
        <v>3153.01</v>
      </c>
      <c r="M177" s="22"/>
    </row>
    <row r="178" spans="1:13" ht="57.4" customHeight="1" x14ac:dyDescent="0.35">
      <c r="A178" s="12" t="s">
        <v>334</v>
      </c>
      <c r="B178" s="16" t="s">
        <v>14</v>
      </c>
      <c r="C178" s="15" t="s">
        <v>335</v>
      </c>
      <c r="D178" s="18"/>
      <c r="E178" s="16" t="s">
        <v>25</v>
      </c>
      <c r="F178" s="16" t="s">
        <v>17</v>
      </c>
      <c r="G178" s="22" t="s">
        <v>32</v>
      </c>
      <c r="H178" s="28">
        <v>43346</v>
      </c>
      <c r="I178" s="28">
        <v>43364</v>
      </c>
      <c r="J178" s="27">
        <v>43346</v>
      </c>
      <c r="K178" s="27">
        <v>43364</v>
      </c>
      <c r="L178" s="21">
        <v>11880.63</v>
      </c>
      <c r="M178" s="22"/>
    </row>
    <row r="179" spans="1:13" ht="57.4" customHeight="1" x14ac:dyDescent="0.35">
      <c r="A179" s="12" t="s">
        <v>336</v>
      </c>
      <c r="B179" s="16" t="s">
        <v>14</v>
      </c>
      <c r="C179" s="15" t="s">
        <v>337</v>
      </c>
      <c r="D179" s="18"/>
      <c r="E179" s="16" t="s">
        <v>25</v>
      </c>
      <c r="F179" s="16" t="s">
        <v>17</v>
      </c>
      <c r="G179" s="22" t="s">
        <v>32</v>
      </c>
      <c r="H179" s="28">
        <v>43346</v>
      </c>
      <c r="I179" s="28">
        <v>43364</v>
      </c>
      <c r="J179" s="27">
        <v>43346</v>
      </c>
      <c r="K179" s="27">
        <v>43364</v>
      </c>
      <c r="L179" s="21">
        <v>2770.56</v>
      </c>
      <c r="M179" s="22"/>
    </row>
    <row r="180" spans="1:13" ht="57.4" customHeight="1" x14ac:dyDescent="0.35">
      <c r="A180" s="12" t="s">
        <v>338</v>
      </c>
      <c r="B180" s="16" t="s">
        <v>14</v>
      </c>
      <c r="C180" s="15" t="s">
        <v>339</v>
      </c>
      <c r="D180" s="18"/>
      <c r="E180" s="16" t="s">
        <v>23</v>
      </c>
      <c r="F180" s="16" t="s">
        <v>15</v>
      </c>
      <c r="G180" s="22" t="s">
        <v>32</v>
      </c>
      <c r="H180" s="28">
        <v>43362</v>
      </c>
      <c r="I180" s="28">
        <v>43696</v>
      </c>
      <c r="J180" s="27">
        <v>43362</v>
      </c>
      <c r="K180" s="27">
        <v>43331</v>
      </c>
      <c r="L180" s="21">
        <v>38224</v>
      </c>
      <c r="M180" s="22"/>
    </row>
    <row r="181" spans="1:13" ht="57.4" customHeight="1" x14ac:dyDescent="0.35">
      <c r="A181" s="12" t="s">
        <v>340</v>
      </c>
      <c r="B181" s="16" t="s">
        <v>14</v>
      </c>
      <c r="C181" s="15" t="s">
        <v>341</v>
      </c>
      <c r="D181" s="18"/>
      <c r="E181" s="16" t="s">
        <v>25</v>
      </c>
      <c r="F181" s="16" t="s">
        <v>17</v>
      </c>
      <c r="G181" s="22" t="s">
        <v>342</v>
      </c>
      <c r="H181" s="28">
        <v>43360</v>
      </c>
      <c r="I181" s="28">
        <v>43364</v>
      </c>
      <c r="J181" s="27">
        <v>43360</v>
      </c>
      <c r="K181" s="27">
        <v>43364</v>
      </c>
      <c r="L181" s="21">
        <v>1087.17</v>
      </c>
      <c r="M181" s="22"/>
    </row>
    <row r="182" spans="1:13" ht="57.4" customHeight="1" x14ac:dyDescent="0.35">
      <c r="A182" s="12" t="s">
        <v>343</v>
      </c>
      <c r="B182" s="16" t="s">
        <v>14</v>
      </c>
      <c r="C182" s="15" t="s">
        <v>344</v>
      </c>
      <c r="D182" s="18"/>
      <c r="E182" s="16" t="s">
        <v>23</v>
      </c>
      <c r="F182" s="16" t="s">
        <v>15</v>
      </c>
      <c r="G182" s="22" t="s">
        <v>32</v>
      </c>
      <c r="H182" s="28">
        <v>43406</v>
      </c>
      <c r="I182" s="28">
        <v>43406</v>
      </c>
      <c r="J182" s="27">
        <v>43406</v>
      </c>
      <c r="K182" s="27">
        <v>43406</v>
      </c>
      <c r="L182" s="21">
        <v>15177.48</v>
      </c>
      <c r="M182" s="22"/>
    </row>
    <row r="183" spans="1:13" ht="57.4" customHeight="1" x14ac:dyDescent="0.35">
      <c r="A183" s="12" t="s">
        <v>310</v>
      </c>
      <c r="B183" s="16" t="s">
        <v>14</v>
      </c>
      <c r="C183" s="15" t="s">
        <v>345</v>
      </c>
      <c r="D183" s="18"/>
      <c r="E183" s="16" t="s">
        <v>23</v>
      </c>
      <c r="F183" s="16" t="s">
        <v>15</v>
      </c>
      <c r="G183" s="22" t="s">
        <v>346</v>
      </c>
      <c r="H183" s="28">
        <v>43448</v>
      </c>
      <c r="I183" s="28">
        <v>43448</v>
      </c>
      <c r="J183" s="27">
        <v>43448</v>
      </c>
      <c r="K183" s="27">
        <v>43448</v>
      </c>
      <c r="L183" s="21">
        <v>37298.449999999997</v>
      </c>
      <c r="M183" s="22"/>
    </row>
    <row r="184" spans="1:13" ht="57.4" customHeight="1" x14ac:dyDescent="0.35">
      <c r="A184" s="12"/>
      <c r="B184" s="16" t="s">
        <v>14</v>
      </c>
      <c r="C184" s="15" t="s">
        <v>347</v>
      </c>
      <c r="D184" s="18"/>
      <c r="E184" s="16"/>
      <c r="F184" s="16"/>
      <c r="G184" s="22"/>
      <c r="H184" s="28"/>
      <c r="I184" s="28"/>
      <c r="J184" s="27"/>
      <c r="K184" s="27"/>
      <c r="L184" s="21">
        <v>108049.67</v>
      </c>
      <c r="M184" s="22"/>
    </row>
    <row r="185" spans="1:13" ht="57.4" customHeight="1" x14ac:dyDescent="0.35">
      <c r="A185" s="12"/>
      <c r="B185" s="16" t="s">
        <v>14</v>
      </c>
      <c r="C185" s="15" t="s">
        <v>348</v>
      </c>
      <c r="D185" s="18"/>
      <c r="E185" s="16"/>
      <c r="F185" s="16"/>
      <c r="G185" s="22"/>
      <c r="H185" s="28"/>
      <c r="I185" s="28"/>
      <c r="J185" s="27"/>
      <c r="K185" s="27"/>
      <c r="L185" s="21">
        <v>42015.68</v>
      </c>
      <c r="M185" s="22"/>
    </row>
    <row r="186" spans="1:13" ht="57.4" customHeight="1" x14ac:dyDescent="0.35">
      <c r="A186" s="12"/>
      <c r="B186" s="16" t="s">
        <v>14</v>
      </c>
      <c r="C186" s="15" t="s">
        <v>349</v>
      </c>
      <c r="D186" s="18"/>
      <c r="E186" s="16"/>
      <c r="F186" s="16" t="s">
        <v>17</v>
      </c>
      <c r="G186" s="22"/>
      <c r="H186" s="28"/>
      <c r="I186" s="28"/>
      <c r="J186" s="27"/>
      <c r="K186" s="27"/>
      <c r="L186" s="21">
        <v>17675.349999999999</v>
      </c>
      <c r="M186" s="22"/>
    </row>
    <row r="187" spans="1:13" ht="57.4" customHeight="1" x14ac:dyDescent="0.35">
      <c r="A187" s="12"/>
      <c r="B187" s="16" t="s">
        <v>14</v>
      </c>
      <c r="C187" s="15" t="s">
        <v>350</v>
      </c>
      <c r="D187" s="18"/>
      <c r="E187" s="16" t="s">
        <v>23</v>
      </c>
      <c r="F187" s="16" t="s">
        <v>15</v>
      </c>
      <c r="G187" s="22" t="s">
        <v>32</v>
      </c>
      <c r="H187" s="28">
        <v>43435</v>
      </c>
      <c r="I187" s="28">
        <v>43435</v>
      </c>
      <c r="J187" s="27">
        <v>43435</v>
      </c>
      <c r="K187" s="27">
        <v>43435</v>
      </c>
      <c r="L187" s="21">
        <v>16502.29</v>
      </c>
      <c r="M187" s="22"/>
    </row>
    <row r="188" spans="1:13" ht="57.4" customHeight="1" x14ac:dyDescent="0.35">
      <c r="A188" s="12"/>
      <c r="B188" s="16" t="s">
        <v>14</v>
      </c>
      <c r="C188" s="15" t="s">
        <v>351</v>
      </c>
      <c r="D188" s="18"/>
      <c r="E188" s="16" t="s">
        <v>23</v>
      </c>
      <c r="F188" s="16" t="s">
        <v>15</v>
      </c>
      <c r="G188" s="22" t="s">
        <v>32</v>
      </c>
      <c r="H188" s="28">
        <v>43344</v>
      </c>
      <c r="I188" s="28">
        <v>43344</v>
      </c>
      <c r="J188" s="27">
        <v>43344</v>
      </c>
      <c r="K188" s="27">
        <v>43344</v>
      </c>
      <c r="L188" s="21">
        <v>8540.1200000000008</v>
      </c>
      <c r="M188" s="22"/>
    </row>
    <row r="189" spans="1:13" ht="57.4" customHeight="1" x14ac:dyDescent="0.35">
      <c r="A189" s="12"/>
      <c r="B189" s="16" t="s">
        <v>14</v>
      </c>
      <c r="C189" s="15" t="s">
        <v>352</v>
      </c>
      <c r="D189" s="18"/>
      <c r="E189" s="16" t="s">
        <v>23</v>
      </c>
      <c r="F189" s="16" t="s">
        <v>16</v>
      </c>
      <c r="G189" s="22" t="s">
        <v>32</v>
      </c>
      <c r="H189" s="28">
        <v>43313</v>
      </c>
      <c r="I189" s="28">
        <v>43313</v>
      </c>
      <c r="J189" s="27">
        <v>43313</v>
      </c>
      <c r="K189" s="27">
        <v>43313</v>
      </c>
      <c r="L189" s="21">
        <v>30207.360000000001</v>
      </c>
      <c r="M189" s="22"/>
    </row>
    <row r="190" spans="1:13" ht="57.4" customHeight="1" x14ac:dyDescent="0.35">
      <c r="A190" s="12"/>
      <c r="B190" s="16" t="s">
        <v>14</v>
      </c>
      <c r="C190" s="15" t="s">
        <v>353</v>
      </c>
      <c r="D190" s="18"/>
      <c r="E190" s="16" t="s">
        <v>24</v>
      </c>
      <c r="F190" s="16" t="s">
        <v>354</v>
      </c>
      <c r="G190" s="22" t="s">
        <v>32</v>
      </c>
      <c r="H190" s="28">
        <v>43435</v>
      </c>
      <c r="I190" s="28">
        <v>43435</v>
      </c>
      <c r="J190" s="27">
        <v>43435</v>
      </c>
      <c r="K190" s="27">
        <v>43435</v>
      </c>
      <c r="L190" s="21">
        <v>639.79</v>
      </c>
      <c r="M190" s="22"/>
    </row>
    <row r="191" spans="1:13" ht="57.4" customHeight="1" x14ac:dyDescent="0.35">
      <c r="A191" s="12"/>
      <c r="B191" s="16" t="s">
        <v>14</v>
      </c>
      <c r="C191" s="15" t="s">
        <v>355</v>
      </c>
      <c r="D191" s="18"/>
      <c r="E191" s="16" t="s">
        <v>24</v>
      </c>
      <c r="F191" s="16" t="s">
        <v>354</v>
      </c>
      <c r="G191" s="22" t="s">
        <v>32</v>
      </c>
      <c r="H191" s="28">
        <v>43466</v>
      </c>
      <c r="I191" s="28">
        <v>43466</v>
      </c>
      <c r="J191" s="27">
        <v>43466</v>
      </c>
      <c r="K191" s="27">
        <v>43466</v>
      </c>
      <c r="L191" s="21">
        <v>8642.4500000000007</v>
      </c>
      <c r="M191" s="22"/>
    </row>
    <row r="192" spans="1:13" ht="57.4" customHeight="1" x14ac:dyDescent="0.35">
      <c r="A192" s="12"/>
      <c r="B192" s="16"/>
      <c r="C192" s="15"/>
      <c r="D192" s="18"/>
      <c r="E192" s="16"/>
      <c r="F192" s="16"/>
      <c r="G192" s="22"/>
      <c r="H192" s="28"/>
      <c r="I192" s="28"/>
      <c r="J192" s="27"/>
      <c r="K192" s="34" t="s">
        <v>12</v>
      </c>
      <c r="L192" s="35">
        <f>SUM(L165:L191)</f>
        <v>731579.20000000007</v>
      </c>
      <c r="M192" s="22"/>
    </row>
  </sheetData>
  <mergeCells count="32">
    <mergeCell ref="A163:C163"/>
    <mergeCell ref="D163:F163"/>
    <mergeCell ref="J163:J164"/>
    <mergeCell ref="K163:K164"/>
    <mergeCell ref="L163:L164"/>
    <mergeCell ref="A123:C123"/>
    <mergeCell ref="D123:F123"/>
    <mergeCell ref="J123:J124"/>
    <mergeCell ref="K123:K124"/>
    <mergeCell ref="L123:L124"/>
    <mergeCell ref="A95:C95"/>
    <mergeCell ref="D95:F95"/>
    <mergeCell ref="J95:J96"/>
    <mergeCell ref="K95:K96"/>
    <mergeCell ref="L95:L96"/>
    <mergeCell ref="A70:C70"/>
    <mergeCell ref="D70:F70"/>
    <mergeCell ref="J70:J71"/>
    <mergeCell ref="K70:K71"/>
    <mergeCell ref="L70:L71"/>
    <mergeCell ref="A50:C50"/>
    <mergeCell ref="D50:F50"/>
    <mergeCell ref="J50:J51"/>
    <mergeCell ref="K50:K51"/>
    <mergeCell ref="L50:L51"/>
    <mergeCell ref="L5:L6"/>
    <mergeCell ref="A1:F1"/>
    <mergeCell ref="A3:L3"/>
    <mergeCell ref="A5:C5"/>
    <mergeCell ref="D5:F5"/>
    <mergeCell ref="J5:J6"/>
    <mergeCell ref="K5:K6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'Drop Down Lists'!$A$2:$A$7</xm:f>
          </x14:formula1>
          <xm:sqref>B7:B11</xm:sqref>
        </x14:dataValidation>
        <x14:dataValidation type="list" allowBlank="1" showInputMessage="1" showErrorMessage="1">
          <x14:formula1>
            <xm:f>'Drop Down Lists'!$B$2:$B$6</xm:f>
          </x14:formula1>
          <xm:sqref>E24:E46 E7:E21</xm:sqref>
        </x14:dataValidation>
        <x14:dataValidation type="list" allowBlank="1" showInputMessage="1" showErrorMessage="1">
          <x14:formula1>
            <xm:f>'[Allerdale 18-19 Pothole Fund Action Plan 1.xlsx]Drop Down Lists'!#REF!</xm:f>
          </x14:formula1>
          <xm:sqref>E22:G23</xm:sqref>
        </x14:dataValidation>
        <x14:dataValidation type="list" allowBlank="1" showInputMessage="1" showErrorMessage="1">
          <x14:formula1>
            <xm:f>'Drop Down Lists'!$C$2:$C$4</xm:f>
          </x14:formula1>
          <xm:sqref>F7:F21</xm:sqref>
        </x14:dataValidation>
        <x14:dataValidation type="list" allowBlank="1" showInputMessage="1" showErrorMessage="1">
          <x14:formula1>
            <xm:f>'Drop Down Lists'!$D$2:$D$5</xm:f>
          </x14:formula1>
          <xm:sqref>G7:G21</xm:sqref>
        </x14:dataValidation>
        <x14:dataValidation type="list" allowBlank="1" showInputMessage="1" showErrorMessage="1">
          <x14:formula1>
            <xm:f>'C:\Users\reevesh\AppData\Local\Microsoft\Windows\INetCache\Content.Outlook\1MEHPDG3\[Copy of Barrow 18-19 Pothole Fund Action Plan.xlsx]Drop Down Lists'!#REF!</xm:f>
          </x14:formula1>
          <xm:sqref>B55:B57 E55:G66</xm:sqref>
        </x14:dataValidation>
        <x14:dataValidation type="list" allowBlank="1" showInputMessage="1" showErrorMessage="1">
          <x14:formula1>
            <xm:f>'C:\Users\reevesh\AppData\Local\Microsoft\Windows\INetCache\Content.Outlook\1MEHPDG3\[Carlisle-18-19 Pothole Fund Action Plan.xlsx]Drop Down Lists'!#REF!</xm:f>
          </x14:formula1>
          <xm:sqref>E72:E91 F72:G75 F81:G81 G77:G78 B72:B75</xm:sqref>
        </x14:dataValidation>
        <x14:dataValidation type="list" allowBlank="1" showInputMessage="1" showErrorMessage="1">
          <x14:formula1>
            <xm:f>'N:\Parkhouse\Highways Capital Programme\2018-2019 HCP Monitoring\Pothole Fund\18-19 Pothole Reports\[Copeland - 18-19 Pothole Fund Action Plan.xlsx]Drop Down Lists'!#REF!</xm:f>
          </x14:formula1>
          <xm:sqref>E97:E119 B97:B99 F97:G110 G114</xm:sqref>
        </x14:dataValidation>
        <x14:dataValidation type="list" allowBlank="1" showInputMessage="1" showErrorMessage="1">
          <x14:formula1>
            <xm:f>'C:\Users\reevesh\AppData\Local\Microsoft\Windows\INetCache\Content.Outlook\1MEHPDG3\[Copy of South Lakes - 18-19 Pothole Fund Action Plan Rev1.xlsx]Drop Down Lists'!#REF!</xm:f>
          </x14:formula1>
          <xm:sqref>B165:B169 F165:F179 G165:G180 E165:E192</xm:sqref>
        </x14:dataValidation>
        <x14:dataValidation type="list" allowBlank="1" showInputMessage="1" showErrorMessage="1">
          <x14:formula1>
            <xm:f>'C:\Users\reevesh\AppData\Local\Microsoft\Windows\INetCache\Content.Outlook\1MEHPDG3\[Eden - 18-19 Pothole Fund Action Plan.xlsx]Drop Down Lists'!#REF!</xm:f>
          </x14:formula1>
          <xm:sqref>B125:B129 E125:G153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J14" sqref="J14"/>
    </sheetView>
  </sheetViews>
  <sheetFormatPr defaultRowHeight="14.5" x14ac:dyDescent="0.35"/>
  <cols>
    <col min="1" max="2" width="14.08984375" customWidth="1"/>
  </cols>
  <sheetData>
    <row r="1" spans="1:2" x14ac:dyDescent="0.35">
      <c r="A1" t="s">
        <v>217</v>
      </c>
    </row>
    <row r="3" spans="1:2" x14ac:dyDescent="0.35">
      <c r="A3" t="s">
        <v>11</v>
      </c>
      <c r="B3" s="42">
        <f>'All Areas'!L47</f>
        <v>850338.8899999999</v>
      </c>
    </row>
    <row r="4" spans="1:2" x14ac:dyDescent="0.35">
      <c r="A4" t="s">
        <v>13</v>
      </c>
      <c r="B4" s="40">
        <f>'All Areas'!L67</f>
        <v>337175.15</v>
      </c>
    </row>
    <row r="5" spans="1:2" x14ac:dyDescent="0.35">
      <c r="A5" t="s">
        <v>8</v>
      </c>
      <c r="B5" s="40">
        <f>'All Areas'!L92</f>
        <v>698661.89</v>
      </c>
    </row>
    <row r="6" spans="1:2" x14ac:dyDescent="0.35">
      <c r="A6" t="s">
        <v>10</v>
      </c>
      <c r="B6" s="40">
        <f>'All Areas'!L120</f>
        <v>428094.83299999998</v>
      </c>
    </row>
    <row r="7" spans="1:2" x14ac:dyDescent="0.35">
      <c r="A7" t="s">
        <v>9</v>
      </c>
      <c r="B7" s="40">
        <f>'All Areas'!L154</f>
        <v>1013483.6500000001</v>
      </c>
    </row>
    <row r="8" spans="1:2" x14ac:dyDescent="0.35">
      <c r="A8" t="s">
        <v>14</v>
      </c>
      <c r="B8" s="40">
        <f>'All Areas'!L192</f>
        <v>731579.20000000007</v>
      </c>
    </row>
    <row r="9" spans="1:2" x14ac:dyDescent="0.35">
      <c r="A9" s="6" t="s">
        <v>12</v>
      </c>
      <c r="B9" s="41">
        <f>SUM(B3:B8)</f>
        <v>4059333.6130000008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5" sqref="B15"/>
    </sheetView>
  </sheetViews>
  <sheetFormatPr defaultRowHeight="14.5" x14ac:dyDescent="0.35"/>
  <cols>
    <col min="1" max="1" width="31.26953125" customWidth="1"/>
    <col min="2" max="2" width="62" customWidth="1"/>
    <col min="3" max="3" width="18.7265625" customWidth="1"/>
    <col min="4" max="4" width="16.26953125" customWidth="1"/>
  </cols>
  <sheetData>
    <row r="1" spans="1:4" x14ac:dyDescent="0.35">
      <c r="A1" s="6" t="s">
        <v>2</v>
      </c>
      <c r="B1" s="6" t="s">
        <v>29</v>
      </c>
      <c r="C1" s="6" t="s">
        <v>28</v>
      </c>
      <c r="D1" s="6" t="s">
        <v>27</v>
      </c>
    </row>
    <row r="2" spans="1:4" x14ac:dyDescent="0.35">
      <c r="A2" t="s">
        <v>11</v>
      </c>
      <c r="B2" t="s">
        <v>23</v>
      </c>
      <c r="C2" t="s">
        <v>17</v>
      </c>
      <c r="D2" t="s">
        <v>30</v>
      </c>
    </row>
    <row r="3" spans="1:4" x14ac:dyDescent="0.35">
      <c r="A3" t="s">
        <v>13</v>
      </c>
      <c r="B3" t="s">
        <v>24</v>
      </c>
      <c r="C3" t="s">
        <v>15</v>
      </c>
      <c r="D3" t="s">
        <v>31</v>
      </c>
    </row>
    <row r="4" spans="1:4" x14ac:dyDescent="0.35">
      <c r="A4" t="s">
        <v>8</v>
      </c>
      <c r="B4" t="s">
        <v>25</v>
      </c>
      <c r="C4" t="s">
        <v>16</v>
      </c>
      <c r="D4" t="s">
        <v>32</v>
      </c>
    </row>
    <row r="5" spans="1:4" x14ac:dyDescent="0.35">
      <c r="A5" t="s">
        <v>10</v>
      </c>
      <c r="B5" t="s">
        <v>34</v>
      </c>
    </row>
    <row r="6" spans="1:4" x14ac:dyDescent="0.35">
      <c r="A6" t="s">
        <v>9</v>
      </c>
      <c r="B6" t="s">
        <v>33</v>
      </c>
    </row>
    <row r="7" spans="1:4" x14ac:dyDescent="0.35">
      <c r="A7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Areas</vt:lpstr>
      <vt:lpstr>Summary</vt:lpstr>
      <vt:lpstr>Drop Down Lists</vt:lpstr>
    </vt:vector>
  </TitlesOfParts>
  <Company>Cumbria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Clay</dc:creator>
  <cp:lastModifiedBy>Reeves, Hazel J</cp:lastModifiedBy>
  <cp:lastPrinted>2017-04-24T13:47:42Z</cp:lastPrinted>
  <dcterms:created xsi:type="dcterms:W3CDTF">2016-02-23T17:49:41Z</dcterms:created>
  <dcterms:modified xsi:type="dcterms:W3CDTF">2020-06-15T13:52:49Z</dcterms:modified>
</cp:coreProperties>
</file>